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levkova\Desktop\"/>
    </mc:Choice>
  </mc:AlternateContent>
  <bookViews>
    <workbookView xWindow="0" yWindow="0" windowWidth="0" windowHeight="0"/>
  </bookViews>
  <sheets>
    <sheet name="Rekapitulace stavby" sheetId="1" r:id="rId1"/>
    <sheet name="SO00 - VRN" sheetId="2" r:id="rId2"/>
    <sheet name="SO01 - Oprav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'SO00 - VRN'!$C$123:$K$168</definedName>
    <definedName name="_xlnm.Print_Area" localSheetId="1">'SO00 - VRN'!$C$4:$J$39,'SO00 - VRN'!$C$50:$J$76,'SO00 - VRN'!$C$82:$J$105,'SO00 - VRN'!$C$111:$J$168</definedName>
    <definedName name="_xlnm.Print_Titles" localSheetId="1">'SO00 - VRN'!$123:$123</definedName>
    <definedName name="_xlnm._FilterDatabase" localSheetId="2" hidden="1">'SO01 - Oprava'!$C$120:$K$214</definedName>
    <definedName name="_xlnm.Print_Area" localSheetId="2">'SO01 - Oprava'!$C$4:$J$39,'SO01 - Oprava'!$C$50:$J$76,'SO01 - Oprava'!$C$82:$J$102,'SO01 - Oprava'!$C$108:$J$214</definedName>
    <definedName name="_xlnm.Print_Titles" localSheetId="2">'SO01 - Oprava'!$120:$120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89"/>
  <c r="E7"/>
  <c r="E111"/>
  <c i="2" r="J37"/>
  <c r="J36"/>
  <c i="1" r="AY95"/>
  <c i="2" r="J35"/>
  <c i="1" r="AX95"/>
  <c i="2"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92"/>
  <c r="J17"/>
  <c r="J15"/>
  <c r="E15"/>
  <c r="F120"/>
  <c r="J14"/>
  <c r="J12"/>
  <c r="J118"/>
  <c r="E7"/>
  <c r="E85"/>
  <c i="1" r="L90"/>
  <c r="AM90"/>
  <c r="AM89"/>
  <c r="L89"/>
  <c r="AM87"/>
  <c r="L87"/>
  <c r="L85"/>
  <c r="L84"/>
  <c i="3" r="BK170"/>
  <c r="BK165"/>
  <c r="J158"/>
  <c r="BK156"/>
  <c r="J150"/>
  <c r="J143"/>
  <c r="BK140"/>
  <c r="J130"/>
  <c r="J124"/>
  <c i="2" r="J166"/>
  <c r="BK152"/>
  <c r="J145"/>
  <c r="J136"/>
  <c r="J134"/>
  <c r="BK127"/>
  <c i="3" r="BK208"/>
  <c r="J200"/>
  <c r="BK184"/>
  <c r="BK147"/>
  <c r="J145"/>
  <c i="2" r="BK153"/>
  <c r="J151"/>
  <c r="J147"/>
  <c r="J131"/>
  <c i="3" r="BK211"/>
  <c r="BK200"/>
  <c r="J184"/>
  <c r="J136"/>
  <c i="2" r="BK156"/>
  <c r="BK145"/>
  <c r="J140"/>
  <c i="3" r="BK197"/>
  <c r="J195"/>
  <c r="J190"/>
  <c r="BK169"/>
  <c i="2" r="J167"/>
  <c r="J144"/>
  <c i="3" r="J203"/>
  <c r="BK192"/>
  <c r="BK186"/>
  <c r="BK179"/>
  <c r="BK173"/>
  <c r="J168"/>
  <c r="BK161"/>
  <c r="BK158"/>
  <c r="J147"/>
  <c r="BK138"/>
  <c r="J127"/>
  <c i="2" r="J161"/>
  <c r="J158"/>
  <c r="J152"/>
  <c i="3" r="BK214"/>
  <c r="J169"/>
  <c r="J165"/>
  <c r="BK150"/>
  <c r="BK133"/>
  <c i="2" r="BK167"/>
  <c r="J156"/>
  <c r="J150"/>
  <c r="BK136"/>
  <c i="3" r="J188"/>
  <c r="BK176"/>
  <c r="J173"/>
  <c r="J170"/>
  <c r="J161"/>
  <c r="J156"/>
  <c r="BK127"/>
  <c i="2" r="J153"/>
  <c r="BK148"/>
  <c r="J142"/>
  <c r="BK140"/>
  <c r="J127"/>
  <c i="3" r="J197"/>
  <c r="BK188"/>
  <c r="BK153"/>
  <c r="BK136"/>
  <c i="1" r="AS94"/>
  <c i="3" r="J214"/>
  <c r="J208"/>
  <c r="BK203"/>
  <c r="BK168"/>
  <c i="2" r="BK163"/>
  <c r="BK150"/>
  <c r="BK147"/>
  <c r="BK131"/>
  <c i="3" r="BK206"/>
  <c r="BK195"/>
  <c r="J192"/>
  <c r="BK190"/>
  <c r="J186"/>
  <c r="BK182"/>
  <c r="J164"/>
  <c i="2" r="BK151"/>
  <c r="J148"/>
  <c r="BK144"/>
  <c r="BK142"/>
  <c r="BK134"/>
  <c i="3" r="J211"/>
  <c r="J206"/>
  <c r="J182"/>
  <c r="J179"/>
  <c r="J176"/>
  <c r="BK164"/>
  <c r="J153"/>
  <c r="BK145"/>
  <c r="BK143"/>
  <c r="J140"/>
  <c r="J138"/>
  <c r="BK130"/>
  <c i="2" r="J163"/>
  <c r="BK161"/>
  <c r="BK158"/>
  <c i="3" r="J133"/>
  <c r="BK124"/>
  <c i="2" r="BK166"/>
  <c l="1" r="P160"/>
  <c r="T149"/>
  <c r="T165"/>
  <c i="3" r="R123"/>
  <c i="2" r="R139"/>
  <c i="3" r="T123"/>
  <c i="2" r="BK155"/>
  <c r="J155"/>
  <c r="J102"/>
  <c i="3" r="P142"/>
  <c i="2" r="P126"/>
  <c r="P125"/>
  <c r="BK149"/>
  <c r="J149"/>
  <c r="J101"/>
  <c r="BK165"/>
  <c r="J165"/>
  <c r="J104"/>
  <c i="3" r="BK123"/>
  <c r="BK122"/>
  <c r="J122"/>
  <c r="J97"/>
  <c r="T142"/>
  <c i="2" r="T126"/>
  <c r="T125"/>
  <c r="T139"/>
  <c r="BK160"/>
  <c r="J160"/>
  <c r="J103"/>
  <c r="P165"/>
  <c i="3" r="R160"/>
  <c i="2" r="R126"/>
  <c r="R125"/>
  <c r="P139"/>
  <c r="P155"/>
  <c r="R160"/>
  <c i="3" r="BK142"/>
  <c r="J142"/>
  <c r="J99"/>
  <c r="T160"/>
  <c i="2" r="R155"/>
  <c i="3" r="BK196"/>
  <c r="J196"/>
  <c r="J101"/>
  <c r="P123"/>
  <c r="R142"/>
  <c i="2" r="R149"/>
  <c r="R165"/>
  <c i="3" r="P160"/>
  <c r="R196"/>
  <c i="2" r="BK126"/>
  <c r="J126"/>
  <c r="J98"/>
  <c r="BK139"/>
  <c r="J139"/>
  <c r="J100"/>
  <c r="P149"/>
  <c r="T155"/>
  <c r="T160"/>
  <c i="3" r="BK160"/>
  <c r="J160"/>
  <c r="J100"/>
  <c r="P196"/>
  <c r="T196"/>
  <c i="2" r="J89"/>
  <c r="E114"/>
  <c r="J120"/>
  <c r="BE153"/>
  <c i="3" r="F91"/>
  <c r="J115"/>
  <c r="BE127"/>
  <c r="BE158"/>
  <c r="BE176"/>
  <c i="2" r="J121"/>
  <c r="BE150"/>
  <c r="BE152"/>
  <c r="BE167"/>
  <c i="3" r="BE138"/>
  <c r="BE143"/>
  <c r="BE168"/>
  <c r="BE173"/>
  <c i="2" r="BE136"/>
  <c r="BE166"/>
  <c i="3" r="J91"/>
  <c r="BE188"/>
  <c r="BE214"/>
  <c i="2" r="F121"/>
  <c i="3" r="BE145"/>
  <c r="BE161"/>
  <c r="BE170"/>
  <c r="BE182"/>
  <c r="BE203"/>
  <c i="2" r="F91"/>
  <c r="BE144"/>
  <c r="BE145"/>
  <c i="3" r="E85"/>
  <c r="J92"/>
  <c r="F118"/>
  <c r="BE184"/>
  <c i="2" r="BE140"/>
  <c i="3" r="BE147"/>
  <c r="BE156"/>
  <c r="BE164"/>
  <c r="BE197"/>
  <c r="BE206"/>
  <c r="BE124"/>
  <c r="BE130"/>
  <c r="BE150"/>
  <c r="BE192"/>
  <c r="BE200"/>
  <c r="BE208"/>
  <c i="2" r="BE151"/>
  <c r="BE161"/>
  <c i="3" r="BE136"/>
  <c i="2" r="BE131"/>
  <c r="BE134"/>
  <c r="BE142"/>
  <c r="BE158"/>
  <c r="BE163"/>
  <c i="3" r="BE140"/>
  <c r="BE165"/>
  <c r="BE186"/>
  <c i="2" r="BE127"/>
  <c r="BE148"/>
  <c r="BE156"/>
  <c i="3" r="BE133"/>
  <c r="BE179"/>
  <c r="BE211"/>
  <c i="2" r="BE147"/>
  <c i="3" r="BE153"/>
  <c r="BE169"/>
  <c r="BE190"/>
  <c r="BE195"/>
  <c i="2" r="J34"/>
  <c i="1" r="AW95"/>
  <c i="2" r="F34"/>
  <c i="1" r="BA95"/>
  <c i="2" r="F35"/>
  <c i="1" r="BB95"/>
  <c i="2" r="F36"/>
  <c i="1" r="BC95"/>
  <c i="3" r="F34"/>
  <c i="1" r="BA96"/>
  <c i="2" r="F37"/>
  <c i="1" r="BD95"/>
  <c i="3" r="F37"/>
  <c i="1" r="BD96"/>
  <c i="3" r="F35"/>
  <c i="1" r="BB96"/>
  <c i="3" r="F36"/>
  <c i="1" r="BC96"/>
  <c i="3" r="J34"/>
  <c i="1" r="AW96"/>
  <c i="2" l="1" r="P138"/>
  <c r="T138"/>
  <c r="T124"/>
  <c r="P124"/>
  <c i="1" r="AU95"/>
  <c i="3" r="T122"/>
  <c r="T121"/>
  <c i="2" r="R138"/>
  <c r="R124"/>
  <c i="3" r="P122"/>
  <c r="P121"/>
  <c i="1" r="AU96"/>
  <c i="3" r="R122"/>
  <c r="R121"/>
  <c i="2" r="BK125"/>
  <c r="J125"/>
  <c r="J97"/>
  <c r="BK138"/>
  <c r="J138"/>
  <c r="J99"/>
  <c i="3" r="BK121"/>
  <c r="J121"/>
  <c r="J96"/>
  <c r="J123"/>
  <c r="J98"/>
  <c r="F33"/>
  <c i="1" r="AZ96"/>
  <c i="2" r="F33"/>
  <c i="1" r="AZ95"/>
  <c r="BC94"/>
  <c r="AY94"/>
  <c r="BD94"/>
  <c r="W33"/>
  <c r="BB94"/>
  <c r="W31"/>
  <c i="2" r="J33"/>
  <c i="1" r="AV95"/>
  <c r="AT95"/>
  <c i="3" r="J33"/>
  <c i="1" r="AV96"/>
  <c r="AT96"/>
  <c r="BA94"/>
  <c r="W30"/>
  <c i="2" l="1" r="BK124"/>
  <c r="J124"/>
  <c r="J96"/>
  <c i="1" r="AU94"/>
  <c r="AZ94"/>
  <c r="AV94"/>
  <c r="AK29"/>
  <c r="AX94"/>
  <c i="3" r="J30"/>
  <c i="1" r="AG96"/>
  <c r="AN96"/>
  <c r="W32"/>
  <c r="AW94"/>
  <c r="AK30"/>
  <c i="3" l="1" r="J39"/>
  <c i="2" r="J30"/>
  <c i="1" r="AG95"/>
  <c r="AN95"/>
  <c r="W29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<sst xmlns="http://schemas.openxmlformats.org/spreadsheetml/2006/main">
  <si>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</si>
  <si>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</si>
  <si>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</si>
  <si>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</si>
  <si>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</si>
  <si>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{61645860-5b2d-458a-bac6-2eb62d36d866}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</si>
  <si>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</si>
  <si>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</si>
  <si>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</si>
  <si>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</si>
  <si>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</si>
  <si>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</si>
  <si>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</si>
  <si>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</si>
  <si>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_6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</si>
  <si>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</si>
  <si>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</si>
  <si>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Dyje, ř. km 203,800, Krejčův jez, Podhradí n. D., oprava</t>
  </si>
  <si>
    <t>KSO:</t>
  </si>
  <si>
    <t>CC-CZ:</t>
  </si>
  <si>
    <t>Místo:</t>
  </si>
  <si>
    <t>Podhradí nad Dyjí</t>
  </si>
  <si>
    <t>Datum:</t>
  </si>
  <si>
    <t>4. 10. 2021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</si>
  <si>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</si>
  <si>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</si>
  <si>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</si>
  <si>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</si>
  <si>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</si>
  <si>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</si>
  <si>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</si>
  <si>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</si>
  <si>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</si>
  <si>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</si>
  <si>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</si>
  <si>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</si>
  <si>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</si>
  <si>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</si>
  <si>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</si>
  <si>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</si>
  <si>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</si>
  <si>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</si>
  <si>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</si>
  <si>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</si>
  <si>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</si>
  <si>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</si>
  <si>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</si>
  <si>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</si>
  <si>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</si>
  <si>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</si>
  <si>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</si>
  <si>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</si>
  <si>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</si>
  <si>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</si>
  <si>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</si>
  <si>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</si>
  <si>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</si>
  <si>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</si>
  <si>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</si>
  <si>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</si>
  <si>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</si>
  <si>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</si>
  <si>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</si>
  <si>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</si>
  <si>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</si>
  <si>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</si>
  <si>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</si>
  <si>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</si>
  <si>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</si>
  <si>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</si>
  <si>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</si>
  <si>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</si>
  <si>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</si>
  <si>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</si>
  <si>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</si>
  <si>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</si>
  <si>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</si>
  <si>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</si>
  <si>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</si>
  <si>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SO00</t>
  </si>
  <si>
    <t>VRN</t>
  </si>
  <si>
    <t>STA</t>
  </si>
  <si>
    <t>1</t>
  </si>
  <si>
    <t>{ed3577d4-9960-4f25-a606-5a52442552e3}</t>
  </si>
  <si>
    <t>2</t>
  </si>
  <si>
    <t>SO01</t>
  </si>
  <si>
    <t>Oprava</t>
  </si>
  <si>
    <t>{e21a0b30-adee-4bcb-9c6b-d14de7c994a1}</t>
  </si>
  <si>
    <t>KRYCÍ LIST SOUPISU PRACÍ</t>
  </si>
  <si>
    <t>Objekt:</t>
  </si>
  <si>
    <t>SO00 - VRN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</si>
  <si>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</si>
  <si>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</si>
  <si>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</si>
  <si>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</si>
  <si>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</si>
  <si>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</si>
  <si>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</si>
  <si>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</si>
  <si>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</si>
  <si>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</si>
  <si>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</si>
  <si>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</si>
  <si>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</si>
  <si>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</si>
  <si>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</si>
  <si>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</si>
  <si>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</si>
  <si>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</si>
  <si>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</si>
  <si>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</si>
  <si>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</si>
  <si>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</si>
  <si>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</si>
  <si>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</si>
  <si>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</si>
  <si>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</si>
  <si>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</si>
  <si>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</si>
  <si>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</si>
  <si>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</si>
  <si>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</si>
  <si>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</si>
  <si>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</si>
  <si>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</si>
  <si>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</si>
  <si>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-120611862</t>
  </si>
  <si>
    <t>P</t>
  </si>
  <si>
    <t>Poznámka k položce:_x000d_
Čerpání případných průsaků a odvedení. Uvažovaná délka stavby 4 měsíce.</t>
  </si>
  <si>
    <t>VV</t>
  </si>
  <si>
    <t>4*4*7*12</t>
  </si>
  <si>
    <t>Součet</t>
  </si>
  <si>
    <t>115101301</t>
  </si>
  <si>
    <t>Pohotovost čerpací soupravy pro dopravní výšku do 10 m přítok do 500 l/min</t>
  </si>
  <si>
    <t>den</t>
  </si>
  <si>
    <t>1439000091</t>
  </si>
  <si>
    <t>10*10</t>
  </si>
  <si>
    <t>3</t>
  </si>
  <si>
    <t>090001000</t>
  </si>
  <si>
    <t>Zřízení a odstranění sjezdu do toku</t>
  </si>
  <si>
    <t>kpl</t>
  </si>
  <si>
    <t>1024</t>
  </si>
  <si>
    <t>427573881</t>
  </si>
  <si>
    <t>Poznámka k položce:_x000d_
Součástí položky je zřízení a odstranění sjezdu do toku, vrátaně využitého materiálu (podsypu tl. 15 cm, betonových panelů). Uvažováno je se sjezdem do koryta pro přístup do nadjezí a podjezí v celkové délce 60 m.</t>
  </si>
  <si>
    <t>R001</t>
  </si>
  <si>
    <t>Zajímkování a zahrázkování</t>
  </si>
  <si>
    <t>2001834120</t>
  </si>
  <si>
    <t>Poznámka k položce:_x000d_
Provedení vody je uvažováno ve dvou etapách. Jímání vody bude pomocí vakového hrazení (variantně boxy), v podjezí vytvoření zemní pojízdné hrázky. Součástí položky je zřízení, přemístění a odstranění včetně použitého materiálu (výplň vaků, potrubí, atd.) Je uvažováno s použitím cca 300 m3 zeminy v nadjezí a 100 m3 zeminy v podjezí.</t>
  </si>
  <si>
    <t>Vedlejší rozpočtové náklady</t>
  </si>
  <si>
    <t>5</t>
  </si>
  <si>
    <t>VRN1</t>
  </si>
  <si>
    <t>Průzkumné, geodetické a projektové práce</t>
  </si>
  <si>
    <t>011303000</t>
  </si>
  <si>
    <t>Archeologický průzkum</t>
  </si>
  <si>
    <t>529600653</t>
  </si>
  <si>
    <t>Poznámka k položce:_x000d_
Stavba se nachází v území s archeologickými nálezy (viz vyjádření).</t>
  </si>
  <si>
    <t>6</t>
  </si>
  <si>
    <t>013274000</t>
  </si>
  <si>
    <t>Provedení pasportizace stávajícího stavu stáv. objektů a nemovitostí sousedících se stavbou, vč. fotodokumentace</t>
  </si>
  <si>
    <t>-1073783669</t>
  </si>
  <si>
    <t>Poznámka k položce:_x000d_
Pasport všech objektů sousedících se stavbou a komunikací využívaných v rámci stavby.</t>
  </si>
  <si>
    <t>7</t>
  </si>
  <si>
    <t>R002</t>
  </si>
  <si>
    <t>Zpracování a předání dokum. skutečného provedení stavby vč. fotodokumentace (2 paré + 1 v el. podobě) a zaměření skuteč. provedení stavby - geodetická část dok. (2 paré + 1 v el. podobě) v rozsahu odpovídajícím příslušným právním předpisům</t>
  </si>
  <si>
    <t>soubor</t>
  </si>
  <si>
    <t>975350022</t>
  </si>
  <si>
    <t>8</t>
  </si>
  <si>
    <t>R003</t>
  </si>
  <si>
    <t>Vytyčení inženýrských sítí a zařízení</t>
  </si>
  <si>
    <t>-339450427</t>
  </si>
  <si>
    <t>Poznámka k položce:_x000d_
Včetně zajištění aktualizace vyjádření správců sítí, která pozbudou platnosti v období mezi předáním staveniště a vytyčení sítí.</t>
  </si>
  <si>
    <t>9</t>
  </si>
  <si>
    <t>R004</t>
  </si>
  <si>
    <t>Provedení opatření vplývajícího z plánu BOZP, havarijního a povodňového plánu</t>
  </si>
  <si>
    <t>690447926</t>
  </si>
  <si>
    <t>10</t>
  </si>
  <si>
    <t>R005</t>
  </si>
  <si>
    <t>Zpracování havarijního a povodňového plánu</t>
  </si>
  <si>
    <t>-1146070171</t>
  </si>
  <si>
    <t>VRN3</t>
  </si>
  <si>
    <t>Zařízení staveniště</t>
  </si>
  <si>
    <t>11</t>
  </si>
  <si>
    <t>030001000</t>
  </si>
  <si>
    <t>-1897042955</t>
  </si>
  <si>
    <t>12</t>
  </si>
  <si>
    <t>032903000</t>
  </si>
  <si>
    <t>Náklady na provoz a údržbu vybavení staveniště</t>
  </si>
  <si>
    <t>-861863048</t>
  </si>
  <si>
    <t>13</t>
  </si>
  <si>
    <t>039002000</t>
  </si>
  <si>
    <t>Zrušení zařízení staveniště</t>
  </si>
  <si>
    <t>-790844686</t>
  </si>
  <si>
    <t>14</t>
  </si>
  <si>
    <t>039203000</t>
  </si>
  <si>
    <t>Úprava terénu po zrušení zařízení staveniště</t>
  </si>
  <si>
    <t>1718022316</t>
  </si>
  <si>
    <t>Poznámka k položce:_x000d_
Úprava terénu po zrušení zařízení staveniště vrátaně osevu.</t>
  </si>
  <si>
    <t>VRN4</t>
  </si>
  <si>
    <t>Inženýrská činnost</t>
  </si>
  <si>
    <t>R006</t>
  </si>
  <si>
    <t>Biologický dozor</t>
  </si>
  <si>
    <t>-559290837</t>
  </si>
  <si>
    <t>Poznámka k položce:_x000d_
Kompletní činnost biologického dozoru po dobu stavby včetně provedení případného transferu živočichů. Dodržení podmínek dle vyjádření MěÚ Znojmo.</t>
  </si>
  <si>
    <t>16</t>
  </si>
  <si>
    <t>R007</t>
  </si>
  <si>
    <t>Dozor jiné osoby</t>
  </si>
  <si>
    <t>-1650039719</t>
  </si>
  <si>
    <t>Poznámka k položce:_x000d_
Položka zahrnuje dozory správců dotčených sítí na stavbě a to včetně protokolů o uvedení do původního stavu.</t>
  </si>
  <si>
    <t>VRN6</t>
  </si>
  <si>
    <t>Územní vlivy</t>
  </si>
  <si>
    <t>17</t>
  </si>
  <si>
    <t>062002000</t>
  </si>
  <si>
    <t>Ztížené dopravní podmínky</t>
  </si>
  <si>
    <t>870283171</t>
  </si>
  <si>
    <t xml:space="preserve">Poznámka k položce:_x000d_
Příjezd na staveniště (pravý břeh) s odstraněním náletových dřevin a využitím parcel ve vlastnictví soukromých osob, Obce Podhradí nad Dyjí a Freistein s.r.o._x000d_
</t>
  </si>
  <si>
    <t>18</t>
  </si>
  <si>
    <t>063002000</t>
  </si>
  <si>
    <t>Práce na těžce přístupných místech</t>
  </si>
  <si>
    <t>1458567383</t>
  </si>
  <si>
    <t>Poznámka k položce:_x000d_
Práce na těžce přístupných místech (podjezí, přístup do nadjezí, zvýšená opatrnost z důvodu nepoškození funkčních konstrukcí jezu)</t>
  </si>
  <si>
    <t>VRN9</t>
  </si>
  <si>
    <t>Ostatní náklady</t>
  </si>
  <si>
    <t>19</t>
  </si>
  <si>
    <t>938908411</t>
  </si>
  <si>
    <t>Čištění vozovek splachováním vodou</t>
  </si>
  <si>
    <t>-1938848712</t>
  </si>
  <si>
    <t>20</t>
  </si>
  <si>
    <t>R008</t>
  </si>
  <si>
    <t>Pronájem, montáž a demontáž dočasného dopravního značení</t>
  </si>
  <si>
    <t>-1769581516</t>
  </si>
  <si>
    <t>Poznámka k položce:_x000d_
Položka zahrnuje pronájem, montáž a demontáž veškerého přechodného dopravního značení, nezbytného pro zajištění bezpečného provozu na dotčených komunikacích a to včetně případného zajištění Zvláštního užívání komunikací a veřejných ploch._x000d_
Policie ČR - nutnost aktualizace a schválení dle aktuální situace.</t>
  </si>
  <si>
    <t>SO01 - Oprava</t>
  </si>
  <si>
    <t xml:space="preserve">    9 - Ostatní konstrukce a práce, bourání</t>
  </si>
  <si>
    <t xml:space="preserve">    4 - Vodorovné konstrukce</t>
  </si>
  <si>
    <t xml:space="preserve">    998 - Přesun hmot</t>
  </si>
  <si>
    <t>124253101</t>
  </si>
  <si>
    <t>Vykopávky pro koryta vodotečí v hornině třídy těžitelnosti I, skupiny 3 objem do 1000 m3 strojně</t>
  </si>
  <si>
    <t>m3</t>
  </si>
  <si>
    <t>380265994</t>
  </si>
  <si>
    <t>Poznámka k položce:_x000d_
Odstranění sedimentů v nadjezí a podjezí pro odhalení dlažby, a pro realizaci stabilizační paty a kamenného záhozu.</t>
  </si>
  <si>
    <t>(310,37+31,90)/2</t>
  </si>
  <si>
    <t>124253119</t>
  </si>
  <si>
    <t>Příplatek k vykopávkám pro koryta vodotečí v hornině třídy těžitelnosti I, skupiny 3 v tekoucí vodě při LTM</t>
  </si>
  <si>
    <t>-711352122</t>
  </si>
  <si>
    <t>124353101</t>
  </si>
  <si>
    <t>Vykopávky pro koryta vodotečí v hornině třídy těžitelnosti II, skupiny 4 objem do 1000 m3 strojně</t>
  </si>
  <si>
    <t>568445860</t>
  </si>
  <si>
    <t>124353119</t>
  </si>
  <si>
    <t>Příplatek k vykopávkám pro koryta vodotečí v hornině třídy těžitelnosti II, skupiny 4 v tekoucí vodě při LTM</t>
  </si>
  <si>
    <t>-996866497</t>
  </si>
  <si>
    <t>121111201R</t>
  </si>
  <si>
    <t>Odstranění ornice</t>
  </si>
  <si>
    <t>m2</t>
  </si>
  <si>
    <t>234159187</t>
  </si>
  <si>
    <t>Poznámka k položce:_x000d_
Odstranění ornice - sjezdu v pravobřeží a mezideponie.</t>
  </si>
  <si>
    <t>182303112</t>
  </si>
  <si>
    <t>Doplnění zeminy nebo substrátu na travnatých plochách tl 50 mm rovina ve svahu do 1:2</t>
  </si>
  <si>
    <t>-453455035</t>
  </si>
  <si>
    <t>Poznámka k položce:_x000d_
Ohumusování sjezdu v pravobřeží a mezideponie.</t>
  </si>
  <si>
    <t>M</t>
  </si>
  <si>
    <t>00572100</t>
  </si>
  <si>
    <t>osivo jetelotráva intenzivní víceletá</t>
  </si>
  <si>
    <t>kg</t>
  </si>
  <si>
    <t>-1346713709</t>
  </si>
  <si>
    <t>2000*0,04</t>
  </si>
  <si>
    <t>Ostatní konstrukce a práce, bourání</t>
  </si>
  <si>
    <t>985121122R</t>
  </si>
  <si>
    <t>Očištění vnějších ploch tlakovou vodou pod tlakem přes 300 do 1250 barů</t>
  </si>
  <si>
    <t>1973233415</t>
  </si>
  <si>
    <t>Poznámka k položce:_x000d_
Očištění návodní a povodní strany jezu za použití vysokotlakého vodního paprsku (min 800 bar). Uvažována je celá plocha jezu a navázání v levobřeží.</t>
  </si>
  <si>
    <t>938901101</t>
  </si>
  <si>
    <t>Očištění dlažby z lomového kamene nebo z betonových desek od porostu</t>
  </si>
  <si>
    <t>-971791997</t>
  </si>
  <si>
    <t>Poznámka k položce:_x000d_
Ručné dočištění s odstraněním náletů. Uvažována je celá plocha jezu a navázání v levobřeží.</t>
  </si>
  <si>
    <t>962052211</t>
  </si>
  <si>
    <t>Bourání zdiva nadzákladového ze ŽB přes 1 m3</t>
  </si>
  <si>
    <t>-638067202</t>
  </si>
  <si>
    <t>Poznámka k položce:_x000d_
Odbourání části betonového prahu.</t>
  </si>
  <si>
    <t>18+10</t>
  </si>
  <si>
    <t>114203102</t>
  </si>
  <si>
    <t>Rozebrání dlažeb z lomového kamene nebo betonových tvárnic na sucho se zalitými spárami</t>
  </si>
  <si>
    <t>-1240775104</t>
  </si>
  <si>
    <t>Poznámka k položce:_x000d_
Rozebrání nejvíce poškozené části v povodní části jezu (49,4 m2), případně dalších částí (uvažováno 20%). Rozebrání 40 % návodní části jezu (výrazněji poškozeno, prosedlá přepadová hrana).</t>
  </si>
  <si>
    <t>(49,4+147,41*0,2+342,91*0,4)*0,4</t>
  </si>
  <si>
    <t>114203202</t>
  </si>
  <si>
    <t>Očištění lomového kamene nebo betonových tvárnic od malty</t>
  </si>
  <si>
    <t>-1367208389</t>
  </si>
  <si>
    <t>Poznámka k položce:_x000d_
Očištění rozebraných dlažeb.</t>
  </si>
  <si>
    <t>114203301</t>
  </si>
  <si>
    <t>Třídění lomového kamene nebo betonových tvárnic podle druhu, velikosti nebo tvaru</t>
  </si>
  <si>
    <t>-956480756</t>
  </si>
  <si>
    <t>938903111</t>
  </si>
  <si>
    <t>Vysekání spár hl do 70 mm v dlažbě z lomového kamene</t>
  </si>
  <si>
    <t>-1964881873</t>
  </si>
  <si>
    <t>Poznámka k položce:_x000d_
Plocha v levobřeží.</t>
  </si>
  <si>
    <t>Vodorovné konstrukce</t>
  </si>
  <si>
    <t>321321116</t>
  </si>
  <si>
    <t>Konstrukce vodních staveb ze ŽB mrazuvzdorného tř. C 30/37</t>
  </si>
  <si>
    <t>-2023467645</t>
  </si>
  <si>
    <t>Poznámka k položce:_x000d_
Dobetonování výrazně poškozených části paty.</t>
  </si>
  <si>
    <t>275313911</t>
  </si>
  <si>
    <t>Základové patky z betonu tř. C 30/37</t>
  </si>
  <si>
    <t>-678338602</t>
  </si>
  <si>
    <t>457531113</t>
  </si>
  <si>
    <t>Filtrační vrstvy z hrubého drceného kameniva bez zhutnění frakce 63 až 125 mm</t>
  </si>
  <si>
    <t>-403317772</t>
  </si>
  <si>
    <t>Poznámka k položce:_x000d_
Dobetonování výrazně poškozených části paty - podklad pod betonáž</t>
  </si>
  <si>
    <t>0,8*25*0,2</t>
  </si>
  <si>
    <t>321351010</t>
  </si>
  <si>
    <t>Bednění konstrukcí vodních staveb rovinné - zřízení</t>
  </si>
  <si>
    <t>869630627</t>
  </si>
  <si>
    <t>321352010</t>
  </si>
  <si>
    <t>Bednění konstrukcí vodních staveb rovinné - odstranění</t>
  </si>
  <si>
    <t>2080703548</t>
  </si>
  <si>
    <t>451314212</t>
  </si>
  <si>
    <t>Podklad pod dlažbu z betonu prostého C 25/30 tl přes 100 do 150 mm</t>
  </si>
  <si>
    <t>162286938</t>
  </si>
  <si>
    <t>Poznámka k položce:_x000d_
Podklad pro dlažbu z lomového kamene. Plocha dle poškozených částí - viz položka rozebrání.</t>
  </si>
  <si>
    <t>(49,4+147,41*0,2+342,91*0,4)</t>
  </si>
  <si>
    <t>465511513</t>
  </si>
  <si>
    <t>Dlažba z lomového kamene do malty s vyplněním spár maltou a vyspárováním plocha tl 300 mm</t>
  </si>
  <si>
    <t>788668860</t>
  </si>
  <si>
    <t>Poznámka k položce:_x000d_
Uvažováno s dodávkou materiálu._x000d_
Plocha poškozených částí - viz položka rozebrání</t>
  </si>
  <si>
    <t>22</t>
  </si>
  <si>
    <t>465511523</t>
  </si>
  <si>
    <t>Dlažba z lomového kamene do malty s vyplněním spár maltou a vyspárováním plocha tl 300 mm (bez dodávky lomového kamene)</t>
  </si>
  <si>
    <t>-974669051</t>
  </si>
  <si>
    <t>Poznámka k položce:_x000d_
Bez dodávky lomového kamene. Plocha poškozených částí - viz položka rozebrání</t>
  </si>
  <si>
    <t>(49,4+147,41*0,2+342,91*0,4)*0,6</t>
  </si>
  <si>
    <t>23</t>
  </si>
  <si>
    <t>464511124</t>
  </si>
  <si>
    <t>Pohoz z kamene záhozového hmotnosti nad 500 kg</t>
  </si>
  <si>
    <t>1718064367</t>
  </si>
  <si>
    <t>Poznámka k položce:_x000d_
Těžký kamenný zához + stabilizační pata + doplnění v levobřeží</t>
  </si>
  <si>
    <t>195,55+12+31,910</t>
  </si>
  <si>
    <t>24</t>
  </si>
  <si>
    <t>464511124R</t>
  </si>
  <si>
    <t>Pohoz z kamene záhozového hmotnosti nad 1000 kg</t>
  </si>
  <si>
    <t>-423305736</t>
  </si>
  <si>
    <t>Poznámka k položce:_x000d_
Těžký kamenný zához - na štět 2-3 řady za betonovým prahem</t>
  </si>
  <si>
    <t>25</t>
  </si>
  <si>
    <t>065002000</t>
  </si>
  <si>
    <t>Mimostaveništní doprava materiálů</t>
  </si>
  <si>
    <t>1924793857</t>
  </si>
  <si>
    <t>Poznámka k položce:_x000d_
Příplatek za dovoz kamene záhozového hmotnosti nad 1000 kg</t>
  </si>
  <si>
    <t>26</t>
  </si>
  <si>
    <t>628635552</t>
  </si>
  <si>
    <t>Vyplnění spár zdiva z lomového kamene maltou cementovou na hl nad 70 do 120 mm s vyspárováním</t>
  </si>
  <si>
    <t>-620605354</t>
  </si>
  <si>
    <t>27</t>
  </si>
  <si>
    <t>985311115</t>
  </si>
  <si>
    <t>Reprofilace stěn cementovými sanačními maltami tl 50 mm</t>
  </si>
  <si>
    <t>-1945608341</t>
  </si>
  <si>
    <t>Poznámka k položce:_x000d_
Poškozené části betonového prahu. Uvažováno a cca 20% celkové plochy.</t>
  </si>
  <si>
    <t>28</t>
  </si>
  <si>
    <t>985312112</t>
  </si>
  <si>
    <t>Stěrka k vyrovnání betonových ploch stěn tl 3 mm</t>
  </si>
  <si>
    <t>-41415971</t>
  </si>
  <si>
    <t>29</t>
  </si>
  <si>
    <t>24551050</t>
  </si>
  <si>
    <t>stěrka hydroizolační cementová kapilárně aktivní s dodatečnou krystalizací do spodní stavby</t>
  </si>
  <si>
    <t>-419769851</t>
  </si>
  <si>
    <t>Poznámka k položce:_x000d_
Poškozené části betonového prahu. Uvažováno a cca 20% celkové plochy. Spotřeba na 1 mm 1,8 kg/m2</t>
  </si>
  <si>
    <t>35*1,8*2</t>
  </si>
  <si>
    <t>30</t>
  </si>
  <si>
    <t>985323112</t>
  </si>
  <si>
    <t>Spojovací můstek reprofilovaného betonu na cementové bázi tl 2 mm</t>
  </si>
  <si>
    <t>-2044730317</t>
  </si>
  <si>
    <t>998</t>
  </si>
  <si>
    <t>Přesun hmot</t>
  </si>
  <si>
    <t>31</t>
  </si>
  <si>
    <t>162702111</t>
  </si>
  <si>
    <t>Vodorovné přemístění sedimentu bez naložení se složením do 6000 m</t>
  </si>
  <si>
    <t>1202189379</t>
  </si>
  <si>
    <t>Poznámka k položce:_x000d_
Sedimenty a kamenivo Odvoz na skládku - uvažována skládka v Oblekovicích.</t>
  </si>
  <si>
    <t>310,37+31,90</t>
  </si>
  <si>
    <t>32</t>
  </si>
  <si>
    <t>162702119</t>
  </si>
  <si>
    <t xml:space="preserve">Příplatek k vodorovnému přemístění zeminy nad 6000 m </t>
  </si>
  <si>
    <t>1186699377</t>
  </si>
  <si>
    <t>Poznámka k položce:_x000d_
Sedimenty a kamenivo Příplatek za odvoz na skládku (36 km). Index ceny *30.</t>
  </si>
  <si>
    <t>33</t>
  </si>
  <si>
    <t>171201221</t>
  </si>
  <si>
    <t>Poplatek za uložení na skládce (skládkovné) zeminy a kamení kód odpadu 17 05 04</t>
  </si>
  <si>
    <t>t</t>
  </si>
  <si>
    <t>855977525</t>
  </si>
  <si>
    <t>Poznámka k položce:_x000d_
Sedimenty a kamenivo.</t>
  </si>
  <si>
    <t>(310,37+31,90+47,5)*1,6</t>
  </si>
  <si>
    <t>34</t>
  </si>
  <si>
    <t>997013501</t>
  </si>
  <si>
    <t>Odvoz suti a vybouraných hmot na skládku nebo meziskládku do 1 km se složením</t>
  </si>
  <si>
    <t>-1395467499</t>
  </si>
  <si>
    <t>28*2,2+1,806</t>
  </si>
  <si>
    <t>35</t>
  </si>
  <si>
    <t>997013509</t>
  </si>
  <si>
    <t>Příplatek k odvozu suti a vybouraných hmot na skládku ZKD 1 km přes 1 km</t>
  </si>
  <si>
    <t>-2046079613</t>
  </si>
  <si>
    <t>Poznámka k položce:_x000d_
Příplatek za odvoz na skládku (36 km). Index ceny *35.</t>
  </si>
  <si>
    <t>36</t>
  </si>
  <si>
    <t>171201221.2</t>
  </si>
  <si>
    <t>Poplatek za uložení na skládce (skládkovné) sutě</t>
  </si>
  <si>
    <t>-152429892</t>
  </si>
  <si>
    <t>Poznámka k položce:_x000d_
Suť vzniklá vybouráním části betonového prahu a vysekáním spár.</t>
  </si>
  <si>
    <t>37</t>
  </si>
  <si>
    <t>998323011</t>
  </si>
  <si>
    <t>Přesun hmot pro jezy a stupně</t>
  </si>
  <si>
    <t>-1802993613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</si>
</sst>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_6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Dyje, ř. km 203,800, Krejčův jez, Podhradí n. D., oprava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Podhradí nad Dyjí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4. 10. 2021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'SO00 - VRN'!J30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'SO00 - VRN'!P124</f>
        <v>0</v>
      </c>
      <c r="AV95" s="127">
        <f>'SO00 - VRN'!J33</f>
        <v>0</v>
      </c>
      <c r="AW95" s="127">
        <f>'SO00 - VRN'!J34</f>
        <v>0</v>
      </c>
      <c r="AX95" s="127">
        <f>'SO00 - VRN'!J35</f>
        <v>0</v>
      </c>
      <c r="AY95" s="127">
        <f>'SO00 - VRN'!J36</f>
        <v>0</v>
      </c>
      <c r="AZ95" s="127">
        <f>'SO00 - VRN'!F33</f>
        <v>0</v>
      </c>
      <c r="BA95" s="127">
        <f>'SO00 - VRN'!F34</f>
        <v>0</v>
      </c>
      <c r="BB95" s="127">
        <f>'SO00 - VRN'!F35</f>
        <v>0</v>
      </c>
      <c r="BC95" s="127">
        <f>'SO00 - VRN'!F36</f>
        <v>0</v>
      </c>
      <c r="BD95" s="129">
        <f>'SO00 - VRN'!F37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78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'SO01 - Oprava'!J30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31">
        <v>0</v>
      </c>
      <c r="AT96" s="132">
        <f>ROUND(SUM(AV96:AW96),2)</f>
        <v>0</v>
      </c>
      <c r="AU96" s="133">
        <f>'SO01 - Oprava'!P121</f>
        <v>0</v>
      </c>
      <c r="AV96" s="132">
        <f>'SO01 - Oprava'!J33</f>
        <v>0</v>
      </c>
      <c r="AW96" s="132">
        <f>'SO01 - Oprava'!J34</f>
        <v>0</v>
      </c>
      <c r="AX96" s="132">
        <f>'SO01 - Oprava'!J35</f>
        <v>0</v>
      </c>
      <c r="AY96" s="132">
        <f>'SO01 - Oprava'!J36</f>
        <v>0</v>
      </c>
      <c r="AZ96" s="132">
        <f>'SO01 - Oprava'!F33</f>
        <v>0</v>
      </c>
      <c r="BA96" s="132">
        <f>'SO01 - Oprava'!F34</f>
        <v>0</v>
      </c>
      <c r="BB96" s="132">
        <f>'SO01 - Oprava'!F35</f>
        <v>0</v>
      </c>
      <c r="BC96" s="132">
        <f>'SO01 - Oprava'!F36</f>
        <v>0</v>
      </c>
      <c r="BD96" s="134">
        <f>'SO01 - Oprava'!F37</f>
        <v>0</v>
      </c>
      <c r="BE96" s="7"/>
      <c r="BT96" s="130" t="s">
        <v>82</v>
      </c>
      <c r="BV96" s="130" t="s">
        <v>76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KHI54mLJPnUB+c8H7bIICMcu0HIICzAiIwJYyNfMoS297XUmdFlMqZOTVF5S1m1lyo4hKKZ9PDK1LC2tINqN5A==" hashValue="SZlxW0HZHQG4R9N2q3tixNJ/ff+eHBvsR5qTvQQ9zWLaZA47iKjUqBycWTces+PKtGl1ml0D436wTQSlsLubg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00 - VRN'!C2" display="/"/>
    <hyperlink ref="A96" location="'SO01 - Opra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Dyje, ř. km 203,800, Krejčův jez, Podhradí n. D., oprava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ROUND((SUM(BE124:BE168)),  2)</f>
        <v>0</v>
      </c>
      <c r="G33" s="37"/>
      <c r="H33" s="37"/>
      <c r="I33" s="154">
        <v>0.20999999999999999</v>
      </c>
      <c r="J33" s="153">
        <f>ROUND(((SUM(BE124:BE168))*I33),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ROUND((SUM(BF124:BF168)),  2)</f>
        <v>0</v>
      </c>
      <c r="G34" s="37"/>
      <c r="H34" s="37"/>
      <c r="I34" s="154">
        <v>0.14999999999999999</v>
      </c>
      <c r="J34" s="153">
        <f>ROUND(((SUM(BF124:BF168))*I34),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ROUND((SUM(BG124:BG168)),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ROUND((SUM(BH124:BH168)),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ROUND((SUM(BI124:BI168)),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Dyje, ř. km 203,800, Krejčův jez, Podhradí n. D., oprava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SO00 -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Podhradí nad Dyjí</v>
      </c>
      <c r="G89" s="39"/>
      <c r="H89" s="39"/>
      <c r="I89" s="31" t="s">
        <v>22</v>
      </c>
      <c r="J89" s="78" t="str">
        <f>IF(J12="","",J12)</f>
        <v>4. 10. 2021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97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J138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99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100</v>
      </c>
      <c r="E101" s="187"/>
      <c r="F101" s="187"/>
      <c r="G101" s="187"/>
      <c r="H101" s="187"/>
      <c r="I101" s="187"/>
      <c r="J101" s="188">
        <f>J149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101</v>
      </c>
      <c r="E102" s="187"/>
      <c r="F102" s="187"/>
      <c r="G102" s="187"/>
      <c r="H102" s="187"/>
      <c r="I102" s="187"/>
      <c r="J102" s="188">
        <f>J155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102</v>
      </c>
      <c r="E103" s="187"/>
      <c r="F103" s="187"/>
      <c r="G103" s="187"/>
      <c r="H103" s="187"/>
      <c r="I103" s="187"/>
      <c r="J103" s="188">
        <f>J160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103</v>
      </c>
      <c r="E104" s="187"/>
      <c r="F104" s="187"/>
      <c r="G104" s="187"/>
      <c r="H104" s="187"/>
      <c r="I104" s="187"/>
      <c r="J104" s="188">
        <f>J165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Dyje, ř. km 203,800, Krejčův jez, Podhradí n. D., oprava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89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SO00 - VRN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Podhradí nad Dyjí</v>
      </c>
      <c r="G118" s="39"/>
      <c r="H118" s="39"/>
      <c r="I118" s="31" t="s">
        <v>22</v>
      </c>
      <c r="J118" s="78" t="str">
        <f>IF(J12="","",J12)</f>
        <v>4. 10. 2021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30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32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105</v>
      </c>
      <c r="D123" s="193" t="s">
        <v>59</v>
      </c>
      <c r="E123" s="193" t="s">
        <v>55</v>
      </c>
      <c r="F123" s="193" t="s">
        <v>56</v>
      </c>
      <c r="G123" s="193" t="s">
        <v>106</v>
      </c>
      <c r="H123" s="193" t="s">
        <v>107</v>
      </c>
      <c r="I123" s="193" t="s">
        <v>108</v>
      </c>
      <c r="J123" s="194" t="s">
        <v>93</v>
      </c>
      <c r="K123" s="195" t="s">
        <v>109</v>
      </c>
      <c r="L123" s="196"/>
      <c r="M123" s="99" t="s">
        <v>1</v>
      </c>
      <c r="N123" s="100" t="s">
        <v>38</v>
      </c>
      <c r="O123" s="100" t="s">
        <v>110</v>
      </c>
      <c r="P123" s="100" t="s">
        <v>111</v>
      </c>
      <c r="Q123" s="100" t="s">
        <v>112</v>
      </c>
      <c r="R123" s="100" t="s">
        <v>113</v>
      </c>
      <c r="S123" s="100" t="s">
        <v>114</v>
      </c>
      <c r="T123" s="101" t="s">
        <v>115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116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P125+P138</f>
        <v>0</v>
      </c>
      <c r="Q124" s="103"/>
      <c r="R124" s="199">
        <f>R125+R138</f>
        <v>0</v>
      </c>
      <c r="S124" s="103"/>
      <c r="T124" s="200">
        <f>T125+T138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73</v>
      </c>
      <c r="AU124" s="16" t="s">
        <v>95</v>
      </c>
      <c r="BK124" s="201">
        <f>BK125+BK138</f>
        <v>0</v>
      </c>
    </row>
    <row r="125" s="12" customFormat="1" ht="25.92" customHeight="1">
      <c r="A125" s="12"/>
      <c r="B125" s="202"/>
      <c r="C125" s="203"/>
      <c r="D125" s="204" t="s">
        <v>73</v>
      </c>
      <c r="E125" s="205" t="s">
        <v>117</v>
      </c>
      <c r="F125" s="205" t="s">
        <v>118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82</v>
      </c>
      <c r="AT125" s="214" t="s">
        <v>73</v>
      </c>
      <c r="AU125" s="214" t="s">
        <v>74</v>
      </c>
      <c r="AY125" s="213" t="s">
        <v>119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73</v>
      </c>
      <c r="E126" s="216" t="s">
        <v>82</v>
      </c>
      <c r="F126" s="216" t="s">
        <v>120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SUM(P127:P137)</f>
        <v>0</v>
      </c>
      <c r="Q126" s="210"/>
      <c r="R126" s="211">
        <f>SUM(R127:R137)</f>
        <v>0</v>
      </c>
      <c r="S126" s="210"/>
      <c r="T126" s="212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82</v>
      </c>
      <c r="AT126" s="214" t="s">
        <v>73</v>
      </c>
      <c r="AU126" s="214" t="s">
        <v>82</v>
      </c>
      <c r="AY126" s="213" t="s">
        <v>119</v>
      </c>
      <c r="BK126" s="215">
        <f>SUM(BK127:BK137)</f>
        <v>0</v>
      </c>
    </row>
    <row r="127" s="2" customFormat="1" ht="16.5" customHeight="1">
      <c r="A127" s="37"/>
      <c r="B127" s="38"/>
      <c r="C127" s="218" t="s">
        <v>82</v>
      </c>
      <c r="D127" s="218" t="s">
        <v>121</v>
      </c>
      <c r="E127" s="219" t="s">
        <v>122</v>
      </c>
      <c r="F127" s="220" t="s">
        <v>123</v>
      </c>
      <c r="G127" s="221" t="s">
        <v>124</v>
      </c>
      <c r="H127" s="222">
        <v>1344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39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125</v>
      </c>
      <c r="AT127" s="230" t="s">
        <v>121</v>
      </c>
      <c r="AU127" s="230" t="s">
        <v>84</v>
      </c>
      <c r="AY127" s="16" t="s">
        <v>119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82</v>
      </c>
      <c r="BK127" s="231">
        <f>ROUND(I127*H127,2)</f>
        <v>0</v>
      </c>
      <c r="BL127" s="16" t="s">
        <v>125</v>
      </c>
      <c r="BM127" s="230" t="s">
        <v>126</v>
      </c>
    </row>
    <row r="128" s="2" customFormat="1">
      <c r="A128" s="37"/>
      <c r="B128" s="38"/>
      <c r="C128" s="39"/>
      <c r="D128" s="232" t="s">
        <v>127</v>
      </c>
      <c r="E128" s="39"/>
      <c r="F128" s="233" t="s">
        <v>128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127</v>
      </c>
      <c r="AU128" s="16" t="s">
        <v>84</v>
      </c>
    </row>
    <row r="129" s="13" customFormat="1">
      <c r="A129" s="13"/>
      <c r="B129" s="237"/>
      <c r="C129" s="238"/>
      <c r="D129" s="232" t="s">
        <v>129</v>
      </c>
      <c r="E129" s="239" t="s">
        <v>1</v>
      </c>
      <c r="F129" s="240" t="s">
        <v>130</v>
      </c>
      <c r="G129" s="238"/>
      <c r="H129" s="241">
        <v>1344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129</v>
      </c>
      <c r="AU129" s="247" t="s">
        <v>84</v>
      </c>
      <c r="AV129" s="13" t="s">
        <v>84</v>
      </c>
      <c r="AW129" s="13" t="s">
        <v>31</v>
      </c>
      <c r="AX129" s="13" t="s">
        <v>74</v>
      </c>
      <c r="AY129" s="247" t="s">
        <v>119</v>
      </c>
    </row>
    <row r="130" s="14" customFormat="1">
      <c r="A130" s="14"/>
      <c r="B130" s="248"/>
      <c r="C130" s="249"/>
      <c r="D130" s="232" t="s">
        <v>129</v>
      </c>
      <c r="E130" s="250" t="s">
        <v>1</v>
      </c>
      <c r="F130" s="251" t="s">
        <v>131</v>
      </c>
      <c r="G130" s="249"/>
      <c r="H130" s="252">
        <v>1344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129</v>
      </c>
      <c r="AU130" s="258" t="s">
        <v>84</v>
      </c>
      <c r="AV130" s="14" t="s">
        <v>125</v>
      </c>
      <c r="AW130" s="14" t="s">
        <v>31</v>
      </c>
      <c r="AX130" s="14" t="s">
        <v>82</v>
      </c>
      <c r="AY130" s="258" t="s">
        <v>119</v>
      </c>
    </row>
    <row r="131" s="2" customFormat="1" ht="16.5" customHeight="1">
      <c r="A131" s="37"/>
      <c r="B131" s="38"/>
      <c r="C131" s="218" t="s">
        <v>84</v>
      </c>
      <c r="D131" s="218" t="s">
        <v>121</v>
      </c>
      <c r="E131" s="219" t="s">
        <v>132</v>
      </c>
      <c r="F131" s="220" t="s">
        <v>133</v>
      </c>
      <c r="G131" s="221" t="s">
        <v>134</v>
      </c>
      <c r="H131" s="222">
        <v>100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39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125</v>
      </c>
      <c r="AT131" s="230" t="s">
        <v>121</v>
      </c>
      <c r="AU131" s="230" t="s">
        <v>84</v>
      </c>
      <c r="AY131" s="16" t="s">
        <v>119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82</v>
      </c>
      <c r="BK131" s="231">
        <f>ROUND(I131*H131,2)</f>
        <v>0</v>
      </c>
      <c r="BL131" s="16" t="s">
        <v>125</v>
      </c>
      <c r="BM131" s="230" t="s">
        <v>135</v>
      </c>
    </row>
    <row r="132" s="13" customFormat="1">
      <c r="A132" s="13"/>
      <c r="B132" s="237"/>
      <c r="C132" s="238"/>
      <c r="D132" s="232" t="s">
        <v>129</v>
      </c>
      <c r="E132" s="239" t="s">
        <v>1</v>
      </c>
      <c r="F132" s="240" t="s">
        <v>136</v>
      </c>
      <c r="G132" s="238"/>
      <c r="H132" s="241">
        <v>100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129</v>
      </c>
      <c r="AU132" s="247" t="s">
        <v>84</v>
      </c>
      <c r="AV132" s="13" t="s">
        <v>84</v>
      </c>
      <c r="AW132" s="13" t="s">
        <v>31</v>
      </c>
      <c r="AX132" s="13" t="s">
        <v>74</v>
      </c>
      <c r="AY132" s="247" t="s">
        <v>119</v>
      </c>
    </row>
    <row r="133" s="14" customFormat="1">
      <c r="A133" s="14"/>
      <c r="B133" s="248"/>
      <c r="C133" s="249"/>
      <c r="D133" s="232" t="s">
        <v>129</v>
      </c>
      <c r="E133" s="250" t="s">
        <v>1</v>
      </c>
      <c r="F133" s="251" t="s">
        <v>131</v>
      </c>
      <c r="G133" s="249"/>
      <c r="H133" s="252">
        <v>100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129</v>
      </c>
      <c r="AU133" s="258" t="s">
        <v>84</v>
      </c>
      <c r="AV133" s="14" t="s">
        <v>125</v>
      </c>
      <c r="AW133" s="14" t="s">
        <v>31</v>
      </c>
      <c r="AX133" s="14" t="s">
        <v>82</v>
      </c>
      <c r="AY133" s="258" t="s">
        <v>119</v>
      </c>
    </row>
    <row r="134" s="2" customFormat="1" ht="16.5" customHeight="1">
      <c r="A134" s="37"/>
      <c r="B134" s="38"/>
      <c r="C134" s="218" t="s">
        <v>137</v>
      </c>
      <c r="D134" s="218" t="s">
        <v>121</v>
      </c>
      <c r="E134" s="219" t="s">
        <v>138</v>
      </c>
      <c r="F134" s="220" t="s">
        <v>139</v>
      </c>
      <c r="G134" s="221" t="s">
        <v>140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141</v>
      </c>
      <c r="AT134" s="230" t="s">
        <v>121</v>
      </c>
      <c r="AU134" s="230" t="s">
        <v>84</v>
      </c>
      <c r="AY134" s="16" t="s">
        <v>119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82</v>
      </c>
      <c r="BK134" s="231">
        <f>ROUND(I134*H134,2)</f>
        <v>0</v>
      </c>
      <c r="BL134" s="16" t="s">
        <v>141</v>
      </c>
      <c r="BM134" s="230" t="s">
        <v>142</v>
      </c>
    </row>
    <row r="135" s="2" customFormat="1">
      <c r="A135" s="37"/>
      <c r="B135" s="38"/>
      <c r="C135" s="39"/>
      <c r="D135" s="232" t="s">
        <v>127</v>
      </c>
      <c r="E135" s="39"/>
      <c r="F135" s="233" t="s">
        <v>143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84</v>
      </c>
    </row>
    <row r="136" s="2" customFormat="1" ht="16.5" customHeight="1">
      <c r="A136" s="37"/>
      <c r="B136" s="38"/>
      <c r="C136" s="218" t="s">
        <v>125</v>
      </c>
      <c r="D136" s="218" t="s">
        <v>121</v>
      </c>
      <c r="E136" s="219" t="s">
        <v>144</v>
      </c>
      <c r="F136" s="220" t="s">
        <v>145</v>
      </c>
      <c r="G136" s="221" t="s">
        <v>140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141</v>
      </c>
      <c r="AT136" s="230" t="s">
        <v>121</v>
      </c>
      <c r="AU136" s="230" t="s">
        <v>84</v>
      </c>
      <c r="AY136" s="16" t="s">
        <v>119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82</v>
      </c>
      <c r="BK136" s="231">
        <f>ROUND(I136*H136,2)</f>
        <v>0</v>
      </c>
      <c r="BL136" s="16" t="s">
        <v>141</v>
      </c>
      <c r="BM136" s="230" t="s">
        <v>146</v>
      </c>
    </row>
    <row r="137" s="2" customFormat="1">
      <c r="A137" s="37"/>
      <c r="B137" s="38"/>
      <c r="C137" s="39"/>
      <c r="D137" s="232" t="s">
        <v>127</v>
      </c>
      <c r="E137" s="39"/>
      <c r="F137" s="233" t="s">
        <v>147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127</v>
      </c>
      <c r="AU137" s="16" t="s">
        <v>84</v>
      </c>
    </row>
    <row r="138" s="12" customFormat="1" ht="25.92" customHeight="1">
      <c r="A138" s="12"/>
      <c r="B138" s="202"/>
      <c r="C138" s="203"/>
      <c r="D138" s="204" t="s">
        <v>73</v>
      </c>
      <c r="E138" s="205" t="s">
        <v>80</v>
      </c>
      <c r="F138" s="205" t="s">
        <v>148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P139+P149+P155+P160+P165</f>
        <v>0</v>
      </c>
      <c r="Q138" s="210"/>
      <c r="R138" s="211">
        <f>R139+R149+R155+R160+R165</f>
        <v>0</v>
      </c>
      <c r="S138" s="210"/>
      <c r="T138" s="212">
        <f>T139+T149+T155+T160+T165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149</v>
      </c>
      <c r="AT138" s="214" t="s">
        <v>73</v>
      </c>
      <c r="AU138" s="214" t="s">
        <v>74</v>
      </c>
      <c r="AY138" s="213" t="s">
        <v>119</v>
      </c>
      <c r="BK138" s="215">
        <f>BK139+BK149+BK155+BK160+BK165</f>
        <v>0</v>
      </c>
    </row>
    <row r="139" s="12" customFormat="1" ht="22.8" customHeight="1">
      <c r="A139" s="12"/>
      <c r="B139" s="202"/>
      <c r="C139" s="203"/>
      <c r="D139" s="204" t="s">
        <v>73</v>
      </c>
      <c r="E139" s="216" t="s">
        <v>150</v>
      </c>
      <c r="F139" s="216" t="s">
        <v>151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SUM(P140:P148)</f>
        <v>0</v>
      </c>
      <c r="Q139" s="210"/>
      <c r="R139" s="211">
        <f>SUM(R140:R148)</f>
        <v>0</v>
      </c>
      <c r="S139" s="210"/>
      <c r="T139" s="212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149</v>
      </c>
      <c r="AT139" s="214" t="s">
        <v>73</v>
      </c>
      <c r="AU139" s="214" t="s">
        <v>82</v>
      </c>
      <c r="AY139" s="213" t="s">
        <v>119</v>
      </c>
      <c r="BK139" s="215">
        <f>SUM(BK140:BK148)</f>
        <v>0</v>
      </c>
    </row>
    <row r="140" s="2" customFormat="1" ht="16.5" customHeight="1">
      <c r="A140" s="37"/>
      <c r="B140" s="38"/>
      <c r="C140" s="218" t="s">
        <v>149</v>
      </c>
      <c r="D140" s="218" t="s">
        <v>121</v>
      </c>
      <c r="E140" s="219" t="s">
        <v>152</v>
      </c>
      <c r="F140" s="220" t="s">
        <v>153</v>
      </c>
      <c r="G140" s="221" t="s">
        <v>140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141</v>
      </c>
      <c r="AT140" s="230" t="s">
        <v>121</v>
      </c>
      <c r="AU140" s="230" t="s">
        <v>84</v>
      </c>
      <c r="AY140" s="16" t="s">
        <v>119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141</v>
      </c>
      <c r="BM140" s="230" t="s">
        <v>154</v>
      </c>
    </row>
    <row r="141" s="2" customFormat="1">
      <c r="A141" s="37"/>
      <c r="B141" s="38"/>
      <c r="C141" s="39"/>
      <c r="D141" s="232" t="s">
        <v>127</v>
      </c>
      <c r="E141" s="39"/>
      <c r="F141" s="233" t="s">
        <v>155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127</v>
      </c>
      <c r="AU141" s="16" t="s">
        <v>84</v>
      </c>
    </row>
    <row r="142" s="2" customFormat="1" ht="21.75" customHeight="1">
      <c r="A142" s="37"/>
      <c r="B142" s="38"/>
      <c r="C142" s="218" t="s">
        <v>156</v>
      </c>
      <c r="D142" s="218" t="s">
        <v>121</v>
      </c>
      <c r="E142" s="219" t="s">
        <v>157</v>
      </c>
      <c r="F142" s="220" t="s">
        <v>158</v>
      </c>
      <c r="G142" s="221" t="s">
        <v>140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39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141</v>
      </c>
      <c r="AT142" s="230" t="s">
        <v>121</v>
      </c>
      <c r="AU142" s="230" t="s">
        <v>84</v>
      </c>
      <c r="AY142" s="16" t="s">
        <v>119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82</v>
      </c>
      <c r="BK142" s="231">
        <f>ROUND(I142*H142,2)</f>
        <v>0</v>
      </c>
      <c r="BL142" s="16" t="s">
        <v>141</v>
      </c>
      <c r="BM142" s="230" t="s">
        <v>159</v>
      </c>
    </row>
    <row r="143" s="2" customFormat="1">
      <c r="A143" s="37"/>
      <c r="B143" s="38"/>
      <c r="C143" s="39"/>
      <c r="D143" s="232" t="s">
        <v>127</v>
      </c>
      <c r="E143" s="39"/>
      <c r="F143" s="233" t="s">
        <v>160</v>
      </c>
      <c r="G143" s="39"/>
      <c r="H143" s="39"/>
      <c r="I143" s="234"/>
      <c r="J143" s="39"/>
      <c r="K143" s="39"/>
      <c r="L143" s="43"/>
      <c r="M143" s="235"/>
      <c r="N143" s="23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127</v>
      </c>
      <c r="AU143" s="16" t="s">
        <v>84</v>
      </c>
    </row>
    <row r="144" s="2" customFormat="1" ht="33" customHeight="1">
      <c r="A144" s="37"/>
      <c r="B144" s="38"/>
      <c r="C144" s="218" t="s">
        <v>161</v>
      </c>
      <c r="D144" s="218" t="s">
        <v>121</v>
      </c>
      <c r="E144" s="219" t="s">
        <v>162</v>
      </c>
      <c r="F144" s="220" t="s">
        <v>163</v>
      </c>
      <c r="G144" s="221" t="s">
        <v>164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39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141</v>
      </c>
      <c r="AT144" s="230" t="s">
        <v>121</v>
      </c>
      <c r="AU144" s="230" t="s">
        <v>84</v>
      </c>
      <c r="AY144" s="16" t="s">
        <v>119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82</v>
      </c>
      <c r="BK144" s="231">
        <f>ROUND(I144*H144,2)</f>
        <v>0</v>
      </c>
      <c r="BL144" s="16" t="s">
        <v>141</v>
      </c>
      <c r="BM144" s="230" t="s">
        <v>165</v>
      </c>
    </row>
    <row r="145" s="2" customFormat="1" ht="16.5" customHeight="1">
      <c r="A145" s="37"/>
      <c r="B145" s="38"/>
      <c r="C145" s="218" t="s">
        <v>166</v>
      </c>
      <c r="D145" s="218" t="s">
        <v>121</v>
      </c>
      <c r="E145" s="219" t="s">
        <v>167</v>
      </c>
      <c r="F145" s="220" t="s">
        <v>168</v>
      </c>
      <c r="G145" s="221" t="s">
        <v>140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39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141</v>
      </c>
      <c r="AT145" s="230" t="s">
        <v>121</v>
      </c>
      <c r="AU145" s="230" t="s">
        <v>84</v>
      </c>
      <c r="AY145" s="16" t="s">
        <v>119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82</v>
      </c>
      <c r="BK145" s="231">
        <f>ROUND(I145*H145,2)</f>
        <v>0</v>
      </c>
      <c r="BL145" s="16" t="s">
        <v>141</v>
      </c>
      <c r="BM145" s="230" t="s">
        <v>169</v>
      </c>
    </row>
    <row r="146" s="2" customFormat="1">
      <c r="A146" s="37"/>
      <c r="B146" s="38"/>
      <c r="C146" s="39"/>
      <c r="D146" s="232" t="s">
        <v>127</v>
      </c>
      <c r="E146" s="39"/>
      <c r="F146" s="233" t="s">
        <v>170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127</v>
      </c>
      <c r="AU146" s="16" t="s">
        <v>84</v>
      </c>
    </row>
    <row r="147" s="2" customFormat="1" ht="16.5" customHeight="1">
      <c r="A147" s="37"/>
      <c r="B147" s="38"/>
      <c r="C147" s="218" t="s">
        <v>171</v>
      </c>
      <c r="D147" s="218" t="s">
        <v>121</v>
      </c>
      <c r="E147" s="219" t="s">
        <v>172</v>
      </c>
      <c r="F147" s="220" t="s">
        <v>173</v>
      </c>
      <c r="G147" s="221" t="s">
        <v>164</v>
      </c>
      <c r="H147" s="222">
        <v>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39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141</v>
      </c>
      <c r="AT147" s="230" t="s">
        <v>121</v>
      </c>
      <c r="AU147" s="230" t="s">
        <v>84</v>
      </c>
      <c r="AY147" s="16" t="s">
        <v>119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82</v>
      </c>
      <c r="BK147" s="231">
        <f>ROUND(I147*H147,2)</f>
        <v>0</v>
      </c>
      <c r="BL147" s="16" t="s">
        <v>141</v>
      </c>
      <c r="BM147" s="230" t="s">
        <v>174</v>
      </c>
    </row>
    <row r="148" s="2" customFormat="1" ht="16.5" customHeight="1">
      <c r="A148" s="37"/>
      <c r="B148" s="38"/>
      <c r="C148" s="218" t="s">
        <v>175</v>
      </c>
      <c r="D148" s="218" t="s">
        <v>121</v>
      </c>
      <c r="E148" s="219" t="s">
        <v>176</v>
      </c>
      <c r="F148" s="220" t="s">
        <v>177</v>
      </c>
      <c r="G148" s="221" t="s">
        <v>164</v>
      </c>
      <c r="H148" s="222">
        <v>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39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141</v>
      </c>
      <c r="AT148" s="230" t="s">
        <v>121</v>
      </c>
      <c r="AU148" s="230" t="s">
        <v>84</v>
      </c>
      <c r="AY148" s="16" t="s">
        <v>119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82</v>
      </c>
      <c r="BK148" s="231">
        <f>ROUND(I148*H148,2)</f>
        <v>0</v>
      </c>
      <c r="BL148" s="16" t="s">
        <v>141</v>
      </c>
      <c r="BM148" s="230" t="s">
        <v>178</v>
      </c>
    </row>
    <row r="149" s="12" customFormat="1" ht="22.8" customHeight="1">
      <c r="A149" s="12"/>
      <c r="B149" s="202"/>
      <c r="C149" s="203"/>
      <c r="D149" s="204" t="s">
        <v>73</v>
      </c>
      <c r="E149" s="216" t="s">
        <v>179</v>
      </c>
      <c r="F149" s="216" t="s">
        <v>180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SUM(P150:P154)</f>
        <v>0</v>
      </c>
      <c r="Q149" s="210"/>
      <c r="R149" s="211">
        <f>SUM(R150:R154)</f>
        <v>0</v>
      </c>
      <c r="S149" s="210"/>
      <c r="T149" s="212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149</v>
      </c>
      <c r="AT149" s="214" t="s">
        <v>73</v>
      </c>
      <c r="AU149" s="214" t="s">
        <v>82</v>
      </c>
      <c r="AY149" s="213" t="s">
        <v>119</v>
      </c>
      <c r="BK149" s="215">
        <f>SUM(BK150:BK154)</f>
        <v>0</v>
      </c>
    </row>
    <row r="150" s="2" customFormat="1" ht="16.5" customHeight="1">
      <c r="A150" s="37"/>
      <c r="B150" s="38"/>
      <c r="C150" s="218" t="s">
        <v>181</v>
      </c>
      <c r="D150" s="218" t="s">
        <v>121</v>
      </c>
      <c r="E150" s="219" t="s">
        <v>182</v>
      </c>
      <c r="F150" s="220" t="s">
        <v>180</v>
      </c>
      <c r="G150" s="221" t="s">
        <v>140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141</v>
      </c>
      <c r="AT150" s="230" t="s">
        <v>121</v>
      </c>
      <c r="AU150" s="230" t="s">
        <v>84</v>
      </c>
      <c r="AY150" s="16" t="s">
        <v>119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141</v>
      </c>
      <c r="BM150" s="230" t="s">
        <v>183</v>
      </c>
    </row>
    <row r="151" s="2" customFormat="1" ht="16.5" customHeight="1">
      <c r="A151" s="37"/>
      <c r="B151" s="38"/>
      <c r="C151" s="218" t="s">
        <v>184</v>
      </c>
      <c r="D151" s="218" t="s">
        <v>121</v>
      </c>
      <c r="E151" s="219" t="s">
        <v>185</v>
      </c>
      <c r="F151" s="220" t="s">
        <v>186</v>
      </c>
      <c r="G151" s="221" t="s">
        <v>140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39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141</v>
      </c>
      <c r="AT151" s="230" t="s">
        <v>121</v>
      </c>
      <c r="AU151" s="230" t="s">
        <v>84</v>
      </c>
      <c r="AY151" s="16" t="s">
        <v>119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82</v>
      </c>
      <c r="BK151" s="231">
        <f>ROUND(I151*H151,2)</f>
        <v>0</v>
      </c>
      <c r="BL151" s="16" t="s">
        <v>141</v>
      </c>
      <c r="BM151" s="230" t="s">
        <v>187</v>
      </c>
    </row>
    <row r="152" s="2" customFormat="1" ht="16.5" customHeight="1">
      <c r="A152" s="37"/>
      <c r="B152" s="38"/>
      <c r="C152" s="218" t="s">
        <v>188</v>
      </c>
      <c r="D152" s="218" t="s">
        <v>121</v>
      </c>
      <c r="E152" s="219" t="s">
        <v>189</v>
      </c>
      <c r="F152" s="220" t="s">
        <v>190</v>
      </c>
      <c r="G152" s="221" t="s">
        <v>140</v>
      </c>
      <c r="H152" s="222">
        <v>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39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141</v>
      </c>
      <c r="AT152" s="230" t="s">
        <v>121</v>
      </c>
      <c r="AU152" s="230" t="s">
        <v>84</v>
      </c>
      <c r="AY152" s="16" t="s">
        <v>119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82</v>
      </c>
      <c r="BK152" s="231">
        <f>ROUND(I152*H152,2)</f>
        <v>0</v>
      </c>
      <c r="BL152" s="16" t="s">
        <v>141</v>
      </c>
      <c r="BM152" s="230" t="s">
        <v>191</v>
      </c>
    </row>
    <row r="153" s="2" customFormat="1" ht="16.5" customHeight="1">
      <c r="A153" s="37"/>
      <c r="B153" s="38"/>
      <c r="C153" s="218" t="s">
        <v>192</v>
      </c>
      <c r="D153" s="218" t="s">
        <v>121</v>
      </c>
      <c r="E153" s="219" t="s">
        <v>193</v>
      </c>
      <c r="F153" s="220" t="s">
        <v>194</v>
      </c>
      <c r="G153" s="221" t="s">
        <v>140</v>
      </c>
      <c r="H153" s="222">
        <v>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39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141</v>
      </c>
      <c r="AT153" s="230" t="s">
        <v>121</v>
      </c>
      <c r="AU153" s="230" t="s">
        <v>84</v>
      </c>
      <c r="AY153" s="16" t="s">
        <v>119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82</v>
      </c>
      <c r="BK153" s="231">
        <f>ROUND(I153*H153,2)</f>
        <v>0</v>
      </c>
      <c r="BL153" s="16" t="s">
        <v>141</v>
      </c>
      <c r="BM153" s="230" t="s">
        <v>195</v>
      </c>
    </row>
    <row r="154" s="2" customFormat="1">
      <c r="A154" s="37"/>
      <c r="B154" s="38"/>
      <c r="C154" s="39"/>
      <c r="D154" s="232" t="s">
        <v>127</v>
      </c>
      <c r="E154" s="39"/>
      <c r="F154" s="233" t="s">
        <v>196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127</v>
      </c>
      <c r="AU154" s="16" t="s">
        <v>84</v>
      </c>
    </row>
    <row r="155" s="12" customFormat="1" ht="22.8" customHeight="1">
      <c r="A155" s="12"/>
      <c r="B155" s="202"/>
      <c r="C155" s="203"/>
      <c r="D155" s="204" t="s">
        <v>73</v>
      </c>
      <c r="E155" s="216" t="s">
        <v>197</v>
      </c>
      <c r="F155" s="216" t="s">
        <v>198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SUM(P156:P159)</f>
        <v>0</v>
      </c>
      <c r="Q155" s="210"/>
      <c r="R155" s="211">
        <f>SUM(R156:R159)</f>
        <v>0</v>
      </c>
      <c r="S155" s="210"/>
      <c r="T155" s="212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149</v>
      </c>
      <c r="AT155" s="214" t="s">
        <v>73</v>
      </c>
      <c r="AU155" s="214" t="s">
        <v>82</v>
      </c>
      <c r="AY155" s="213" t="s">
        <v>119</v>
      </c>
      <c r="BK155" s="215">
        <f>SUM(BK156:BK159)</f>
        <v>0</v>
      </c>
    </row>
    <row r="156" s="2" customFormat="1" ht="16.5" customHeight="1">
      <c r="A156" s="37"/>
      <c r="B156" s="38"/>
      <c r="C156" s="218" t="s">
        <v>8</v>
      </c>
      <c r="D156" s="218" t="s">
        <v>121</v>
      </c>
      <c r="E156" s="219" t="s">
        <v>199</v>
      </c>
      <c r="F156" s="220" t="s">
        <v>200</v>
      </c>
      <c r="G156" s="221" t="s">
        <v>140</v>
      </c>
      <c r="H156" s="222">
        <v>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39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141</v>
      </c>
      <c r="AT156" s="230" t="s">
        <v>121</v>
      </c>
      <c r="AU156" s="230" t="s">
        <v>84</v>
      </c>
      <c r="AY156" s="16" t="s">
        <v>119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82</v>
      </c>
      <c r="BK156" s="231">
        <f>ROUND(I156*H156,2)</f>
        <v>0</v>
      </c>
      <c r="BL156" s="16" t="s">
        <v>141</v>
      </c>
      <c r="BM156" s="230" t="s">
        <v>201</v>
      </c>
    </row>
    <row r="157" s="2" customFormat="1">
      <c r="A157" s="37"/>
      <c r="B157" s="38"/>
      <c r="C157" s="39"/>
      <c r="D157" s="232" t="s">
        <v>127</v>
      </c>
      <c r="E157" s="39"/>
      <c r="F157" s="233" t="s">
        <v>202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127</v>
      </c>
      <c r="AU157" s="16" t="s">
        <v>84</v>
      </c>
    </row>
    <row r="158" s="2" customFormat="1" ht="16.5" customHeight="1">
      <c r="A158" s="37"/>
      <c r="B158" s="38"/>
      <c r="C158" s="218" t="s">
        <v>203</v>
      </c>
      <c r="D158" s="218" t="s">
        <v>121</v>
      </c>
      <c r="E158" s="219" t="s">
        <v>204</v>
      </c>
      <c r="F158" s="220" t="s">
        <v>205</v>
      </c>
      <c r="G158" s="221" t="s">
        <v>164</v>
      </c>
      <c r="H158" s="222">
        <v>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39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141</v>
      </c>
      <c r="AT158" s="230" t="s">
        <v>121</v>
      </c>
      <c r="AU158" s="230" t="s">
        <v>84</v>
      </c>
      <c r="AY158" s="16" t="s">
        <v>119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82</v>
      </c>
      <c r="BK158" s="231">
        <f>ROUND(I158*H158,2)</f>
        <v>0</v>
      </c>
      <c r="BL158" s="16" t="s">
        <v>141</v>
      </c>
      <c r="BM158" s="230" t="s">
        <v>206</v>
      </c>
    </row>
    <row r="159" s="2" customFormat="1">
      <c r="A159" s="37"/>
      <c r="B159" s="38"/>
      <c r="C159" s="39"/>
      <c r="D159" s="232" t="s">
        <v>127</v>
      </c>
      <c r="E159" s="39"/>
      <c r="F159" s="233" t="s">
        <v>207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127</v>
      </c>
      <c r="AU159" s="16" t="s">
        <v>84</v>
      </c>
    </row>
    <row r="160" s="12" customFormat="1" ht="22.8" customHeight="1">
      <c r="A160" s="12"/>
      <c r="B160" s="202"/>
      <c r="C160" s="203"/>
      <c r="D160" s="204" t="s">
        <v>73</v>
      </c>
      <c r="E160" s="216" t="s">
        <v>208</v>
      </c>
      <c r="F160" s="216" t="s">
        <v>209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SUM(P161:P164)</f>
        <v>0</v>
      </c>
      <c r="Q160" s="210"/>
      <c r="R160" s="211">
        <f>SUM(R161:R164)</f>
        <v>0</v>
      </c>
      <c r="S160" s="210"/>
      <c r="T160" s="212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149</v>
      </c>
      <c r="AT160" s="214" t="s">
        <v>73</v>
      </c>
      <c r="AU160" s="214" t="s">
        <v>82</v>
      </c>
      <c r="AY160" s="213" t="s">
        <v>119</v>
      </c>
      <c r="BK160" s="215">
        <f>SUM(BK161:BK164)</f>
        <v>0</v>
      </c>
    </row>
    <row r="161" s="2" customFormat="1" ht="16.5" customHeight="1">
      <c r="A161" s="37"/>
      <c r="B161" s="38"/>
      <c r="C161" s="218" t="s">
        <v>210</v>
      </c>
      <c r="D161" s="218" t="s">
        <v>121</v>
      </c>
      <c r="E161" s="219" t="s">
        <v>211</v>
      </c>
      <c r="F161" s="220" t="s">
        <v>212</v>
      </c>
      <c r="G161" s="221" t="s">
        <v>140</v>
      </c>
      <c r="H161" s="222">
        <v>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39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141</v>
      </c>
      <c r="AT161" s="230" t="s">
        <v>121</v>
      </c>
      <c r="AU161" s="230" t="s">
        <v>84</v>
      </c>
      <c r="AY161" s="16" t="s">
        <v>119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82</v>
      </c>
      <c r="BK161" s="231">
        <f>ROUND(I161*H161,2)</f>
        <v>0</v>
      </c>
      <c r="BL161" s="16" t="s">
        <v>141</v>
      </c>
      <c r="BM161" s="230" t="s">
        <v>213</v>
      </c>
    </row>
    <row r="162" s="2" customFormat="1">
      <c r="A162" s="37"/>
      <c r="B162" s="38"/>
      <c r="C162" s="39"/>
      <c r="D162" s="232" t="s">
        <v>127</v>
      </c>
      <c r="E162" s="39"/>
      <c r="F162" s="233" t="s">
        <v>214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127</v>
      </c>
      <c r="AU162" s="16" t="s">
        <v>84</v>
      </c>
    </row>
    <row r="163" s="2" customFormat="1" ht="16.5" customHeight="1">
      <c r="A163" s="37"/>
      <c r="B163" s="38"/>
      <c r="C163" s="218" t="s">
        <v>215</v>
      </c>
      <c r="D163" s="218" t="s">
        <v>121</v>
      </c>
      <c r="E163" s="219" t="s">
        <v>216</v>
      </c>
      <c r="F163" s="220" t="s">
        <v>217</v>
      </c>
      <c r="G163" s="221" t="s">
        <v>140</v>
      </c>
      <c r="H163" s="222">
        <v>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39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141</v>
      </c>
      <c r="AT163" s="230" t="s">
        <v>121</v>
      </c>
      <c r="AU163" s="230" t="s">
        <v>84</v>
      </c>
      <c r="AY163" s="16" t="s">
        <v>119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82</v>
      </c>
      <c r="BK163" s="231">
        <f>ROUND(I163*H163,2)</f>
        <v>0</v>
      </c>
      <c r="BL163" s="16" t="s">
        <v>141</v>
      </c>
      <c r="BM163" s="230" t="s">
        <v>218</v>
      </c>
    </row>
    <row r="164" s="2" customFormat="1">
      <c r="A164" s="37"/>
      <c r="B164" s="38"/>
      <c r="C164" s="39"/>
      <c r="D164" s="232" t="s">
        <v>127</v>
      </c>
      <c r="E164" s="39"/>
      <c r="F164" s="233" t="s">
        <v>219</v>
      </c>
      <c r="G164" s="39"/>
      <c r="H164" s="39"/>
      <c r="I164" s="234"/>
      <c r="J164" s="39"/>
      <c r="K164" s="39"/>
      <c r="L164" s="43"/>
      <c r="M164" s="235"/>
      <c r="N164" s="236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127</v>
      </c>
      <c r="AU164" s="16" t="s">
        <v>84</v>
      </c>
    </row>
    <row r="165" s="12" customFormat="1" ht="22.8" customHeight="1">
      <c r="A165" s="12"/>
      <c r="B165" s="202"/>
      <c r="C165" s="203"/>
      <c r="D165" s="204" t="s">
        <v>73</v>
      </c>
      <c r="E165" s="216" t="s">
        <v>220</v>
      </c>
      <c r="F165" s="216" t="s">
        <v>221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SUM(P166:P168)</f>
        <v>0</v>
      </c>
      <c r="Q165" s="210"/>
      <c r="R165" s="211">
        <f>SUM(R166:R168)</f>
        <v>0</v>
      </c>
      <c r="S165" s="210"/>
      <c r="T165" s="212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149</v>
      </c>
      <c r="AT165" s="214" t="s">
        <v>73</v>
      </c>
      <c r="AU165" s="214" t="s">
        <v>82</v>
      </c>
      <c r="AY165" s="213" t="s">
        <v>119</v>
      </c>
      <c r="BK165" s="215">
        <f>SUM(BK166:BK168)</f>
        <v>0</v>
      </c>
    </row>
    <row r="166" s="2" customFormat="1" ht="16.5" customHeight="1">
      <c r="A166" s="37"/>
      <c r="B166" s="38"/>
      <c r="C166" s="218" t="s">
        <v>222</v>
      </c>
      <c r="D166" s="218" t="s">
        <v>121</v>
      </c>
      <c r="E166" s="219" t="s">
        <v>223</v>
      </c>
      <c r="F166" s="220" t="s">
        <v>224</v>
      </c>
      <c r="G166" s="221" t="s">
        <v>140</v>
      </c>
      <c r="H166" s="222">
        <v>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39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141</v>
      </c>
      <c r="AT166" s="230" t="s">
        <v>121</v>
      </c>
      <c r="AU166" s="230" t="s">
        <v>84</v>
      </c>
      <c r="AY166" s="16" t="s">
        <v>119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82</v>
      </c>
      <c r="BK166" s="231">
        <f>ROUND(I166*H166,2)</f>
        <v>0</v>
      </c>
      <c r="BL166" s="16" t="s">
        <v>141</v>
      </c>
      <c r="BM166" s="230" t="s">
        <v>225</v>
      </c>
    </row>
    <row r="167" s="2" customFormat="1" ht="16.5" customHeight="1">
      <c r="A167" s="37"/>
      <c r="B167" s="38"/>
      <c r="C167" s="218" t="s">
        <v>226</v>
      </c>
      <c r="D167" s="218" t="s">
        <v>121</v>
      </c>
      <c r="E167" s="219" t="s">
        <v>227</v>
      </c>
      <c r="F167" s="220" t="s">
        <v>228</v>
      </c>
      <c r="G167" s="221" t="s">
        <v>140</v>
      </c>
      <c r="H167" s="222">
        <v>1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39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141</v>
      </c>
      <c r="AT167" s="230" t="s">
        <v>121</v>
      </c>
      <c r="AU167" s="230" t="s">
        <v>84</v>
      </c>
      <c r="AY167" s="16" t="s">
        <v>119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82</v>
      </c>
      <c r="BK167" s="231">
        <f>ROUND(I167*H167,2)</f>
        <v>0</v>
      </c>
      <c r="BL167" s="16" t="s">
        <v>141</v>
      </c>
      <c r="BM167" s="230" t="s">
        <v>229</v>
      </c>
    </row>
    <row r="168" s="2" customFormat="1">
      <c r="A168" s="37"/>
      <c r="B168" s="38"/>
      <c r="C168" s="39"/>
      <c r="D168" s="232" t="s">
        <v>127</v>
      </c>
      <c r="E168" s="39"/>
      <c r="F168" s="233" t="s">
        <v>230</v>
      </c>
      <c r="G168" s="39"/>
      <c r="H168" s="39"/>
      <c r="I168" s="234"/>
      <c r="J168" s="39"/>
      <c r="K168" s="39"/>
      <c r="L168" s="43"/>
      <c r="M168" s="259"/>
      <c r="N168" s="260"/>
      <c r="O168" s="261"/>
      <c r="P168" s="261"/>
      <c r="Q168" s="261"/>
      <c r="R168" s="261"/>
      <c r="S168" s="261"/>
      <c r="T168" s="262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127</v>
      </c>
      <c r="AU168" s="16" t="s">
        <v>84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n56dWCCa5wj8aDPNA1O1ohi+jqA/tNYjxBClul3comixi/E65/xJadpN/l+a2YMO/N5J49XeE0wtXnpdlgkUiA==" hashValue="cfZFD7ClZy/dJ45OjA+1is9wWcT7c3H5h0cg5fhH3Sn0kzFPDrLsAalP1k08usDy2TYl81XibQqkSkX5EFRJxg==" algorithmName="SHA-512" password="CC35"/>
  <autoFilter ref="C123:K16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Dyje, ř. km 203,800, Krejčův jez, Podhradí n. D., oprava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231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4. 10. 2021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ROUND((SUM(BE121:BE214)),  2)</f>
        <v>0</v>
      </c>
      <c r="G33" s="37"/>
      <c r="H33" s="37"/>
      <c r="I33" s="154">
        <v>0.20999999999999999</v>
      </c>
      <c r="J33" s="153">
        <f>ROUND(((SUM(BE121:BE214))*I33),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ROUND((SUM(BF121:BF214)),  2)</f>
        <v>0</v>
      </c>
      <c r="G34" s="37"/>
      <c r="H34" s="37"/>
      <c r="I34" s="154">
        <v>0.14999999999999999</v>
      </c>
      <c r="J34" s="153">
        <f>ROUND(((SUM(BF121:BF214))*I34),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ROUND((SUM(BG121:BG214)),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ROUND((SUM(BH121:BH214)),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ROUND((SUM(BI121:BI214)),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Dyje, ř. km 203,800, Krejčův jez, Podhradí n. D., oprava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SO01 - Oprava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Podhradí nad Dyjí</v>
      </c>
      <c r="G89" s="39"/>
      <c r="H89" s="39"/>
      <c r="I89" s="31" t="s">
        <v>22</v>
      </c>
      <c r="J89" s="78" t="str">
        <f>IF(J12="","",J12)</f>
        <v>4. 10. 2021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97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232</v>
      </c>
      <c r="E99" s="187"/>
      <c r="F99" s="187"/>
      <c r="G99" s="187"/>
      <c r="H99" s="187"/>
      <c r="I99" s="187"/>
      <c r="J99" s="188">
        <f>J142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233</v>
      </c>
      <c r="E100" s="187"/>
      <c r="F100" s="187"/>
      <c r="G100" s="187"/>
      <c r="H100" s="187"/>
      <c r="I100" s="187"/>
      <c r="J100" s="188">
        <f>J160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234</v>
      </c>
      <c r="E101" s="187"/>
      <c r="F101" s="187"/>
      <c r="G101" s="187"/>
      <c r="H101" s="187"/>
      <c r="I101" s="187"/>
      <c r="J101" s="188">
        <f>J196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Dyje, ř. km 203,800, Krejčův jez, Podhradí n. D., oprava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SO01 - Oprava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Podhradí nad Dyjí</v>
      </c>
      <c r="G115" s="39"/>
      <c r="H115" s="39"/>
      <c r="I115" s="31" t="s">
        <v>22</v>
      </c>
      <c r="J115" s="78" t="str">
        <f>IF(J12="","",J12)</f>
        <v>4. 10. 2021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105</v>
      </c>
      <c r="D120" s="193" t="s">
        <v>59</v>
      </c>
      <c r="E120" s="193" t="s">
        <v>55</v>
      </c>
      <c r="F120" s="193" t="s">
        <v>56</v>
      </c>
      <c r="G120" s="193" t="s">
        <v>106</v>
      </c>
      <c r="H120" s="193" t="s">
        <v>107</v>
      </c>
      <c r="I120" s="193" t="s">
        <v>108</v>
      </c>
      <c r="J120" s="194" t="s">
        <v>93</v>
      </c>
      <c r="K120" s="195" t="s">
        <v>109</v>
      </c>
      <c r="L120" s="196"/>
      <c r="M120" s="99" t="s">
        <v>1</v>
      </c>
      <c r="N120" s="100" t="s">
        <v>38</v>
      </c>
      <c r="O120" s="100" t="s">
        <v>110</v>
      </c>
      <c r="P120" s="100" t="s">
        <v>111</v>
      </c>
      <c r="Q120" s="100" t="s">
        <v>112</v>
      </c>
      <c r="R120" s="100" t="s">
        <v>113</v>
      </c>
      <c r="S120" s="100" t="s">
        <v>114</v>
      </c>
      <c r="T120" s="101" t="s">
        <v>115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116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1069.48544662</v>
      </c>
      <c r="S121" s="103"/>
      <c r="T121" s="200">
        <f>T122</f>
        <v>260.63055000000003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73</v>
      </c>
      <c r="AU121" s="16" t="s">
        <v>95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73</v>
      </c>
      <c r="E122" s="205" t="s">
        <v>117</v>
      </c>
      <c r="F122" s="205" t="s">
        <v>118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P123+P142+P160+P196</f>
        <v>0</v>
      </c>
      <c r="Q122" s="210"/>
      <c r="R122" s="211">
        <f>R123+R142+R160+R196</f>
        <v>1069.48544662</v>
      </c>
      <c r="S122" s="210"/>
      <c r="T122" s="212">
        <f>T123+T142+T160+T196</f>
        <v>260.63055000000003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82</v>
      </c>
      <c r="AT122" s="214" t="s">
        <v>73</v>
      </c>
      <c r="AU122" s="214" t="s">
        <v>74</v>
      </c>
      <c r="AY122" s="213" t="s">
        <v>119</v>
      </c>
      <c r="BK122" s="215">
        <f>BK123+BK142+BK160+BK196</f>
        <v>0</v>
      </c>
    </row>
    <row r="123" s="12" customFormat="1" ht="22.8" customHeight="1">
      <c r="A123" s="12"/>
      <c r="B123" s="202"/>
      <c r="C123" s="203"/>
      <c r="D123" s="204" t="s">
        <v>73</v>
      </c>
      <c r="E123" s="216" t="s">
        <v>82</v>
      </c>
      <c r="F123" s="216" t="s">
        <v>120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SUM(P124:P141)</f>
        <v>0</v>
      </c>
      <c r="Q123" s="210"/>
      <c r="R123" s="211">
        <f>SUM(R124:R141)</f>
        <v>0.080000000000000002</v>
      </c>
      <c r="S123" s="210"/>
      <c r="T123" s="212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82</v>
      </c>
      <c r="AT123" s="214" t="s">
        <v>73</v>
      </c>
      <c r="AU123" s="214" t="s">
        <v>82</v>
      </c>
      <c r="AY123" s="213" t="s">
        <v>119</v>
      </c>
      <c r="BK123" s="215">
        <f>SUM(BK124:BK141)</f>
        <v>0</v>
      </c>
    </row>
    <row r="124" s="2" customFormat="1" ht="16.5" customHeight="1">
      <c r="A124" s="37"/>
      <c r="B124" s="38"/>
      <c r="C124" s="218" t="s">
        <v>82</v>
      </c>
      <c r="D124" s="218" t="s">
        <v>121</v>
      </c>
      <c r="E124" s="219" t="s">
        <v>235</v>
      </c>
      <c r="F124" s="220" t="s">
        <v>236</v>
      </c>
      <c r="G124" s="221" t="s">
        <v>237</v>
      </c>
      <c r="H124" s="222">
        <v>171.13499999999999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39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125</v>
      </c>
      <c r="AT124" s="230" t="s">
        <v>121</v>
      </c>
      <c r="AU124" s="230" t="s">
        <v>84</v>
      </c>
      <c r="AY124" s="16" t="s">
        <v>119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82</v>
      </c>
      <c r="BK124" s="231">
        <f>ROUND(I124*H124,2)</f>
        <v>0</v>
      </c>
      <c r="BL124" s="16" t="s">
        <v>125</v>
      </c>
      <c r="BM124" s="230" t="s">
        <v>238</v>
      </c>
    </row>
    <row r="125" s="2" customFormat="1">
      <c r="A125" s="37"/>
      <c r="B125" s="38"/>
      <c r="C125" s="39"/>
      <c r="D125" s="232" t="s">
        <v>127</v>
      </c>
      <c r="E125" s="39"/>
      <c r="F125" s="233" t="s">
        <v>239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127</v>
      </c>
      <c r="AU125" s="16" t="s">
        <v>84</v>
      </c>
    </row>
    <row r="126" s="13" customFormat="1">
      <c r="A126" s="13"/>
      <c r="B126" s="237"/>
      <c r="C126" s="238"/>
      <c r="D126" s="232" t="s">
        <v>129</v>
      </c>
      <c r="E126" s="239" t="s">
        <v>1</v>
      </c>
      <c r="F126" s="240" t="s">
        <v>240</v>
      </c>
      <c r="G126" s="238"/>
      <c r="H126" s="241">
        <v>171.13499999999999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129</v>
      </c>
      <c r="AU126" s="247" t="s">
        <v>84</v>
      </c>
      <c r="AV126" s="13" t="s">
        <v>84</v>
      </c>
      <c r="AW126" s="13" t="s">
        <v>31</v>
      </c>
      <c r="AX126" s="13" t="s">
        <v>82</v>
      </c>
      <c r="AY126" s="247" t="s">
        <v>119</v>
      </c>
    </row>
    <row r="127" s="2" customFormat="1" ht="21.75" customHeight="1">
      <c r="A127" s="37"/>
      <c r="B127" s="38"/>
      <c r="C127" s="218" t="s">
        <v>84</v>
      </c>
      <c r="D127" s="218" t="s">
        <v>121</v>
      </c>
      <c r="E127" s="219" t="s">
        <v>241</v>
      </c>
      <c r="F127" s="220" t="s">
        <v>242</v>
      </c>
      <c r="G127" s="221" t="s">
        <v>237</v>
      </c>
      <c r="H127" s="222">
        <v>171.13499999999999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39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125</v>
      </c>
      <c r="AT127" s="230" t="s">
        <v>121</v>
      </c>
      <c r="AU127" s="230" t="s">
        <v>84</v>
      </c>
      <c r="AY127" s="16" t="s">
        <v>119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82</v>
      </c>
      <c r="BK127" s="231">
        <f>ROUND(I127*H127,2)</f>
        <v>0</v>
      </c>
      <c r="BL127" s="16" t="s">
        <v>125</v>
      </c>
      <c r="BM127" s="230" t="s">
        <v>243</v>
      </c>
    </row>
    <row r="128" s="2" customFormat="1">
      <c r="A128" s="37"/>
      <c r="B128" s="38"/>
      <c r="C128" s="39"/>
      <c r="D128" s="232" t="s">
        <v>127</v>
      </c>
      <c r="E128" s="39"/>
      <c r="F128" s="233" t="s">
        <v>239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127</v>
      </c>
      <c r="AU128" s="16" t="s">
        <v>84</v>
      </c>
    </row>
    <row r="129" s="13" customFormat="1">
      <c r="A129" s="13"/>
      <c r="B129" s="237"/>
      <c r="C129" s="238"/>
      <c r="D129" s="232" t="s">
        <v>129</v>
      </c>
      <c r="E129" s="239" t="s">
        <v>1</v>
      </c>
      <c r="F129" s="240" t="s">
        <v>240</v>
      </c>
      <c r="G129" s="238"/>
      <c r="H129" s="241">
        <v>171.13499999999999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129</v>
      </c>
      <c r="AU129" s="247" t="s">
        <v>84</v>
      </c>
      <c r="AV129" s="13" t="s">
        <v>84</v>
      </c>
      <c r="AW129" s="13" t="s">
        <v>31</v>
      </c>
      <c r="AX129" s="13" t="s">
        <v>82</v>
      </c>
      <c r="AY129" s="247" t="s">
        <v>119</v>
      </c>
    </row>
    <row r="130" s="2" customFormat="1" ht="21.75" customHeight="1">
      <c r="A130" s="37"/>
      <c r="B130" s="38"/>
      <c r="C130" s="218" t="s">
        <v>137</v>
      </c>
      <c r="D130" s="218" t="s">
        <v>121</v>
      </c>
      <c r="E130" s="219" t="s">
        <v>244</v>
      </c>
      <c r="F130" s="220" t="s">
        <v>245</v>
      </c>
      <c r="G130" s="221" t="s">
        <v>237</v>
      </c>
      <c r="H130" s="222">
        <v>171.13499999999999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39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125</v>
      </c>
      <c r="AT130" s="230" t="s">
        <v>121</v>
      </c>
      <c r="AU130" s="230" t="s">
        <v>84</v>
      </c>
      <c r="AY130" s="16" t="s">
        <v>119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82</v>
      </c>
      <c r="BK130" s="231">
        <f>ROUND(I130*H130,2)</f>
        <v>0</v>
      </c>
      <c r="BL130" s="16" t="s">
        <v>125</v>
      </c>
      <c r="BM130" s="230" t="s">
        <v>246</v>
      </c>
    </row>
    <row r="131" s="2" customFormat="1">
      <c r="A131" s="37"/>
      <c r="B131" s="38"/>
      <c r="C131" s="39"/>
      <c r="D131" s="232" t="s">
        <v>127</v>
      </c>
      <c r="E131" s="39"/>
      <c r="F131" s="233" t="s">
        <v>239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127</v>
      </c>
      <c r="AU131" s="16" t="s">
        <v>84</v>
      </c>
    </row>
    <row r="132" s="13" customFormat="1">
      <c r="A132" s="13"/>
      <c r="B132" s="237"/>
      <c r="C132" s="238"/>
      <c r="D132" s="232" t="s">
        <v>129</v>
      </c>
      <c r="E132" s="239" t="s">
        <v>1</v>
      </c>
      <c r="F132" s="240" t="s">
        <v>240</v>
      </c>
      <c r="G132" s="238"/>
      <c r="H132" s="241">
        <v>171.13499999999999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129</v>
      </c>
      <c r="AU132" s="247" t="s">
        <v>84</v>
      </c>
      <c r="AV132" s="13" t="s">
        <v>84</v>
      </c>
      <c r="AW132" s="13" t="s">
        <v>31</v>
      </c>
      <c r="AX132" s="13" t="s">
        <v>82</v>
      </c>
      <c r="AY132" s="247" t="s">
        <v>119</v>
      </c>
    </row>
    <row r="133" s="2" customFormat="1" ht="21.75" customHeight="1">
      <c r="A133" s="37"/>
      <c r="B133" s="38"/>
      <c r="C133" s="218" t="s">
        <v>125</v>
      </c>
      <c r="D133" s="218" t="s">
        <v>121</v>
      </c>
      <c r="E133" s="219" t="s">
        <v>247</v>
      </c>
      <c r="F133" s="220" t="s">
        <v>248</v>
      </c>
      <c r="G133" s="221" t="s">
        <v>237</v>
      </c>
      <c r="H133" s="222">
        <v>171.13499999999999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39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125</v>
      </c>
      <c r="AT133" s="230" t="s">
        <v>121</v>
      </c>
      <c r="AU133" s="230" t="s">
        <v>84</v>
      </c>
      <c r="AY133" s="16" t="s">
        <v>119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82</v>
      </c>
      <c r="BK133" s="231">
        <f>ROUND(I133*H133,2)</f>
        <v>0</v>
      </c>
      <c r="BL133" s="16" t="s">
        <v>125</v>
      </c>
      <c r="BM133" s="230" t="s">
        <v>249</v>
      </c>
    </row>
    <row r="134" s="2" customFormat="1">
      <c r="A134" s="37"/>
      <c r="B134" s="38"/>
      <c r="C134" s="39"/>
      <c r="D134" s="232" t="s">
        <v>127</v>
      </c>
      <c r="E134" s="39"/>
      <c r="F134" s="233" t="s">
        <v>239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127</v>
      </c>
      <c r="AU134" s="16" t="s">
        <v>84</v>
      </c>
    </row>
    <row r="135" s="13" customFormat="1">
      <c r="A135" s="13"/>
      <c r="B135" s="237"/>
      <c r="C135" s="238"/>
      <c r="D135" s="232" t="s">
        <v>129</v>
      </c>
      <c r="E135" s="239" t="s">
        <v>1</v>
      </c>
      <c r="F135" s="240" t="s">
        <v>240</v>
      </c>
      <c r="G135" s="238"/>
      <c r="H135" s="241">
        <v>171.13499999999999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129</v>
      </c>
      <c r="AU135" s="247" t="s">
        <v>84</v>
      </c>
      <c r="AV135" s="13" t="s">
        <v>84</v>
      </c>
      <c r="AW135" s="13" t="s">
        <v>31</v>
      </c>
      <c r="AX135" s="13" t="s">
        <v>82</v>
      </c>
      <c r="AY135" s="247" t="s">
        <v>119</v>
      </c>
    </row>
    <row r="136" s="2" customFormat="1" ht="16.5" customHeight="1">
      <c r="A136" s="37"/>
      <c r="B136" s="38"/>
      <c r="C136" s="218" t="s">
        <v>149</v>
      </c>
      <c r="D136" s="218" t="s">
        <v>121</v>
      </c>
      <c r="E136" s="219" t="s">
        <v>250</v>
      </c>
      <c r="F136" s="220" t="s">
        <v>251</v>
      </c>
      <c r="G136" s="221" t="s">
        <v>252</v>
      </c>
      <c r="H136" s="222">
        <v>2000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125</v>
      </c>
      <c r="AT136" s="230" t="s">
        <v>121</v>
      </c>
      <c r="AU136" s="230" t="s">
        <v>84</v>
      </c>
      <c r="AY136" s="16" t="s">
        <v>119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82</v>
      </c>
      <c r="BK136" s="231">
        <f>ROUND(I136*H136,2)</f>
        <v>0</v>
      </c>
      <c r="BL136" s="16" t="s">
        <v>125</v>
      </c>
      <c r="BM136" s="230" t="s">
        <v>253</v>
      </c>
    </row>
    <row r="137" s="2" customFormat="1">
      <c r="A137" s="37"/>
      <c r="B137" s="38"/>
      <c r="C137" s="39"/>
      <c r="D137" s="232" t="s">
        <v>127</v>
      </c>
      <c r="E137" s="39"/>
      <c r="F137" s="233" t="s">
        <v>254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127</v>
      </c>
      <c r="AU137" s="16" t="s">
        <v>84</v>
      </c>
    </row>
    <row r="138" s="2" customFormat="1" ht="16.5" customHeight="1">
      <c r="A138" s="37"/>
      <c r="B138" s="38"/>
      <c r="C138" s="218" t="s">
        <v>156</v>
      </c>
      <c r="D138" s="218" t="s">
        <v>121</v>
      </c>
      <c r="E138" s="219" t="s">
        <v>255</v>
      </c>
      <c r="F138" s="220" t="s">
        <v>256</v>
      </c>
      <c r="G138" s="221" t="s">
        <v>252</v>
      </c>
      <c r="H138" s="222">
        <v>2000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39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125</v>
      </c>
      <c r="AT138" s="230" t="s">
        <v>121</v>
      </c>
      <c r="AU138" s="230" t="s">
        <v>84</v>
      </c>
      <c r="AY138" s="16" t="s">
        <v>119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82</v>
      </c>
      <c r="BK138" s="231">
        <f>ROUND(I138*H138,2)</f>
        <v>0</v>
      </c>
      <c r="BL138" s="16" t="s">
        <v>125</v>
      </c>
      <c r="BM138" s="230" t="s">
        <v>257</v>
      </c>
    </row>
    <row r="139" s="2" customFormat="1">
      <c r="A139" s="37"/>
      <c r="B139" s="38"/>
      <c r="C139" s="39"/>
      <c r="D139" s="232" t="s">
        <v>127</v>
      </c>
      <c r="E139" s="39"/>
      <c r="F139" s="233" t="s">
        <v>258</v>
      </c>
      <c r="G139" s="39"/>
      <c r="H139" s="39"/>
      <c r="I139" s="234"/>
      <c r="J139" s="39"/>
      <c r="K139" s="39"/>
      <c r="L139" s="43"/>
      <c r="M139" s="235"/>
      <c r="N139" s="23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127</v>
      </c>
      <c r="AU139" s="16" t="s">
        <v>84</v>
      </c>
    </row>
    <row r="140" s="2" customFormat="1" ht="16.5" customHeight="1">
      <c r="A140" s="37"/>
      <c r="B140" s="38"/>
      <c r="C140" s="263" t="s">
        <v>161</v>
      </c>
      <c r="D140" s="263" t="s">
        <v>259</v>
      </c>
      <c r="E140" s="264" t="s">
        <v>260</v>
      </c>
      <c r="F140" s="265" t="s">
        <v>261</v>
      </c>
      <c r="G140" s="266" t="s">
        <v>262</v>
      </c>
      <c r="H140" s="267">
        <v>80</v>
      </c>
      <c r="I140" s="268"/>
      <c r="J140" s="269">
        <f>ROUND(I140*H140,2)</f>
        <v>0</v>
      </c>
      <c r="K140" s="270"/>
      <c r="L140" s="271"/>
      <c r="M140" s="272" t="s">
        <v>1</v>
      </c>
      <c r="N140" s="273" t="s">
        <v>39</v>
      </c>
      <c r="O140" s="90"/>
      <c r="P140" s="228">
        <f>O140*H140</f>
        <v>0</v>
      </c>
      <c r="Q140" s="228">
        <v>0.001</v>
      </c>
      <c r="R140" s="228">
        <f>Q140*H140</f>
        <v>0.080000000000000002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166</v>
      </c>
      <c r="AT140" s="230" t="s">
        <v>259</v>
      </c>
      <c r="AU140" s="230" t="s">
        <v>84</v>
      </c>
      <c r="AY140" s="16" t="s">
        <v>119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125</v>
      </c>
      <c r="BM140" s="230" t="s">
        <v>263</v>
      </c>
    </row>
    <row r="141" s="13" customFormat="1">
      <c r="A141" s="13"/>
      <c r="B141" s="237"/>
      <c r="C141" s="238"/>
      <c r="D141" s="232" t="s">
        <v>129</v>
      </c>
      <c r="E141" s="239" t="s">
        <v>1</v>
      </c>
      <c r="F141" s="240" t="s">
        <v>264</v>
      </c>
      <c r="G141" s="238"/>
      <c r="H141" s="241">
        <v>80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129</v>
      </c>
      <c r="AU141" s="247" t="s">
        <v>84</v>
      </c>
      <c r="AV141" s="13" t="s">
        <v>84</v>
      </c>
      <c r="AW141" s="13" t="s">
        <v>31</v>
      </c>
      <c r="AX141" s="13" t="s">
        <v>82</v>
      </c>
      <c r="AY141" s="247" t="s">
        <v>119</v>
      </c>
    </row>
    <row r="142" s="12" customFormat="1" ht="22.8" customHeight="1">
      <c r="A142" s="12"/>
      <c r="B142" s="202"/>
      <c r="C142" s="203"/>
      <c r="D142" s="204" t="s">
        <v>73</v>
      </c>
      <c r="E142" s="216" t="s">
        <v>171</v>
      </c>
      <c r="F142" s="216" t="s">
        <v>265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SUM(P143:P159)</f>
        <v>0</v>
      </c>
      <c r="Q142" s="210"/>
      <c r="R142" s="211">
        <f>SUM(R143:R159)</f>
        <v>0</v>
      </c>
      <c r="S142" s="210"/>
      <c r="T142" s="212">
        <f>SUM(T143:T159)</f>
        <v>260.63055000000003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82</v>
      </c>
      <c r="AT142" s="214" t="s">
        <v>73</v>
      </c>
      <c r="AU142" s="214" t="s">
        <v>82</v>
      </c>
      <c r="AY142" s="213" t="s">
        <v>119</v>
      </c>
      <c r="BK142" s="215">
        <f>SUM(BK143:BK159)</f>
        <v>0</v>
      </c>
    </row>
    <row r="143" s="2" customFormat="1" ht="16.5" customHeight="1">
      <c r="A143" s="37"/>
      <c r="B143" s="38"/>
      <c r="C143" s="218" t="s">
        <v>166</v>
      </c>
      <c r="D143" s="218" t="s">
        <v>121</v>
      </c>
      <c r="E143" s="219" t="s">
        <v>266</v>
      </c>
      <c r="F143" s="220" t="s">
        <v>267</v>
      </c>
      <c r="G143" s="221" t="s">
        <v>252</v>
      </c>
      <c r="H143" s="222">
        <v>515.32000000000005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39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0.070000000000000007</v>
      </c>
      <c r="T143" s="229">
        <f>S143*H143</f>
        <v>36.072400000000009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125</v>
      </c>
      <c r="AT143" s="230" t="s">
        <v>121</v>
      </c>
      <c r="AU143" s="230" t="s">
        <v>84</v>
      </c>
      <c r="AY143" s="16" t="s">
        <v>119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82</v>
      </c>
      <c r="BK143" s="231">
        <f>ROUND(I143*H143,2)</f>
        <v>0</v>
      </c>
      <c r="BL143" s="16" t="s">
        <v>125</v>
      </c>
      <c r="BM143" s="230" t="s">
        <v>268</v>
      </c>
    </row>
    <row r="144" s="2" customFormat="1">
      <c r="A144" s="37"/>
      <c r="B144" s="38"/>
      <c r="C144" s="39"/>
      <c r="D144" s="232" t="s">
        <v>127</v>
      </c>
      <c r="E144" s="39"/>
      <c r="F144" s="233" t="s">
        <v>269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127</v>
      </c>
      <c r="AU144" s="16" t="s">
        <v>84</v>
      </c>
    </row>
    <row r="145" s="2" customFormat="1" ht="16.5" customHeight="1">
      <c r="A145" s="37"/>
      <c r="B145" s="38"/>
      <c r="C145" s="218" t="s">
        <v>171</v>
      </c>
      <c r="D145" s="218" t="s">
        <v>121</v>
      </c>
      <c r="E145" s="219" t="s">
        <v>270</v>
      </c>
      <c r="F145" s="220" t="s">
        <v>271</v>
      </c>
      <c r="G145" s="221" t="s">
        <v>252</v>
      </c>
      <c r="H145" s="222">
        <v>515.32000000000005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39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125</v>
      </c>
      <c r="AT145" s="230" t="s">
        <v>121</v>
      </c>
      <c r="AU145" s="230" t="s">
        <v>84</v>
      </c>
      <c r="AY145" s="16" t="s">
        <v>119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82</v>
      </c>
      <c r="BK145" s="231">
        <f>ROUND(I145*H145,2)</f>
        <v>0</v>
      </c>
      <c r="BL145" s="16" t="s">
        <v>125</v>
      </c>
      <c r="BM145" s="230" t="s">
        <v>272</v>
      </c>
    </row>
    <row r="146" s="2" customFormat="1">
      <c r="A146" s="37"/>
      <c r="B146" s="38"/>
      <c r="C146" s="39"/>
      <c r="D146" s="232" t="s">
        <v>127</v>
      </c>
      <c r="E146" s="39"/>
      <c r="F146" s="233" t="s">
        <v>273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127</v>
      </c>
      <c r="AU146" s="16" t="s">
        <v>84</v>
      </c>
    </row>
    <row r="147" s="2" customFormat="1" ht="16.5" customHeight="1">
      <c r="A147" s="37"/>
      <c r="B147" s="38"/>
      <c r="C147" s="218" t="s">
        <v>175</v>
      </c>
      <c r="D147" s="218" t="s">
        <v>121</v>
      </c>
      <c r="E147" s="219" t="s">
        <v>274</v>
      </c>
      <c r="F147" s="220" t="s">
        <v>275</v>
      </c>
      <c r="G147" s="221" t="s">
        <v>237</v>
      </c>
      <c r="H147" s="222">
        <v>28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39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2.3999999999999999</v>
      </c>
      <c r="T147" s="229">
        <f>S147*H147</f>
        <v>67.200000000000003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125</v>
      </c>
      <c r="AT147" s="230" t="s">
        <v>121</v>
      </c>
      <c r="AU147" s="230" t="s">
        <v>84</v>
      </c>
      <c r="AY147" s="16" t="s">
        <v>119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82</v>
      </c>
      <c r="BK147" s="231">
        <f>ROUND(I147*H147,2)</f>
        <v>0</v>
      </c>
      <c r="BL147" s="16" t="s">
        <v>125</v>
      </c>
      <c r="BM147" s="230" t="s">
        <v>276</v>
      </c>
    </row>
    <row r="148" s="2" customFormat="1">
      <c r="A148" s="37"/>
      <c r="B148" s="38"/>
      <c r="C148" s="39"/>
      <c r="D148" s="232" t="s">
        <v>127</v>
      </c>
      <c r="E148" s="39"/>
      <c r="F148" s="233" t="s">
        <v>277</v>
      </c>
      <c r="G148" s="39"/>
      <c r="H148" s="39"/>
      <c r="I148" s="234"/>
      <c r="J148" s="39"/>
      <c r="K148" s="39"/>
      <c r="L148" s="43"/>
      <c r="M148" s="235"/>
      <c r="N148" s="23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127</v>
      </c>
      <c r="AU148" s="16" t="s">
        <v>84</v>
      </c>
    </row>
    <row r="149" s="13" customFormat="1">
      <c r="A149" s="13"/>
      <c r="B149" s="237"/>
      <c r="C149" s="238"/>
      <c r="D149" s="232" t="s">
        <v>129</v>
      </c>
      <c r="E149" s="239" t="s">
        <v>1</v>
      </c>
      <c r="F149" s="240" t="s">
        <v>278</v>
      </c>
      <c r="G149" s="238"/>
      <c r="H149" s="241">
        <v>28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129</v>
      </c>
      <c r="AU149" s="247" t="s">
        <v>84</v>
      </c>
      <c r="AV149" s="13" t="s">
        <v>84</v>
      </c>
      <c r="AW149" s="13" t="s">
        <v>31</v>
      </c>
      <c r="AX149" s="13" t="s">
        <v>82</v>
      </c>
      <c r="AY149" s="247" t="s">
        <v>119</v>
      </c>
    </row>
    <row r="150" s="2" customFormat="1" ht="16.5" customHeight="1">
      <c r="A150" s="37"/>
      <c r="B150" s="38"/>
      <c r="C150" s="218" t="s">
        <v>181</v>
      </c>
      <c r="D150" s="218" t="s">
        <v>121</v>
      </c>
      <c r="E150" s="219" t="s">
        <v>279</v>
      </c>
      <c r="F150" s="220" t="s">
        <v>280</v>
      </c>
      <c r="G150" s="221" t="s">
        <v>237</v>
      </c>
      <c r="H150" s="222">
        <v>86.418000000000006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1.8</v>
      </c>
      <c r="T150" s="229">
        <f>S150*H150</f>
        <v>155.55240000000001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125</v>
      </c>
      <c r="AT150" s="230" t="s">
        <v>121</v>
      </c>
      <c r="AU150" s="230" t="s">
        <v>84</v>
      </c>
      <c r="AY150" s="16" t="s">
        <v>119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125</v>
      </c>
      <c r="BM150" s="230" t="s">
        <v>281</v>
      </c>
    </row>
    <row r="151" s="2" customFormat="1">
      <c r="A151" s="37"/>
      <c r="B151" s="38"/>
      <c r="C151" s="39"/>
      <c r="D151" s="232" t="s">
        <v>127</v>
      </c>
      <c r="E151" s="39"/>
      <c r="F151" s="233" t="s">
        <v>282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127</v>
      </c>
      <c r="AU151" s="16" t="s">
        <v>84</v>
      </c>
    </row>
    <row r="152" s="13" customFormat="1">
      <c r="A152" s="13"/>
      <c r="B152" s="237"/>
      <c r="C152" s="238"/>
      <c r="D152" s="232" t="s">
        <v>129</v>
      </c>
      <c r="E152" s="239" t="s">
        <v>1</v>
      </c>
      <c r="F152" s="240" t="s">
        <v>283</v>
      </c>
      <c r="G152" s="238"/>
      <c r="H152" s="241">
        <v>86.418000000000006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129</v>
      </c>
      <c r="AU152" s="247" t="s">
        <v>84</v>
      </c>
      <c r="AV152" s="13" t="s">
        <v>84</v>
      </c>
      <c r="AW152" s="13" t="s">
        <v>31</v>
      </c>
      <c r="AX152" s="13" t="s">
        <v>82</v>
      </c>
      <c r="AY152" s="247" t="s">
        <v>119</v>
      </c>
    </row>
    <row r="153" s="2" customFormat="1" ht="16.5" customHeight="1">
      <c r="A153" s="37"/>
      <c r="B153" s="38"/>
      <c r="C153" s="218" t="s">
        <v>184</v>
      </c>
      <c r="D153" s="218" t="s">
        <v>121</v>
      </c>
      <c r="E153" s="219" t="s">
        <v>284</v>
      </c>
      <c r="F153" s="220" t="s">
        <v>285</v>
      </c>
      <c r="G153" s="221" t="s">
        <v>237</v>
      </c>
      <c r="H153" s="222">
        <v>86.418000000000006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39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125</v>
      </c>
      <c r="AT153" s="230" t="s">
        <v>121</v>
      </c>
      <c r="AU153" s="230" t="s">
        <v>84</v>
      </c>
      <c r="AY153" s="16" t="s">
        <v>119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82</v>
      </c>
      <c r="BK153" s="231">
        <f>ROUND(I153*H153,2)</f>
        <v>0</v>
      </c>
      <c r="BL153" s="16" t="s">
        <v>125</v>
      </c>
      <c r="BM153" s="230" t="s">
        <v>286</v>
      </c>
    </row>
    <row r="154" s="2" customFormat="1">
      <c r="A154" s="37"/>
      <c r="B154" s="38"/>
      <c r="C154" s="39"/>
      <c r="D154" s="232" t="s">
        <v>127</v>
      </c>
      <c r="E154" s="39"/>
      <c r="F154" s="233" t="s">
        <v>287</v>
      </c>
      <c r="G154" s="39"/>
      <c r="H154" s="39"/>
      <c r="I154" s="234"/>
      <c r="J154" s="39"/>
      <c r="K154" s="39"/>
      <c r="L154" s="43"/>
      <c r="M154" s="235"/>
      <c r="N154" s="23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127</v>
      </c>
      <c r="AU154" s="16" t="s">
        <v>84</v>
      </c>
    </row>
    <row r="155" s="13" customFormat="1">
      <c r="A155" s="13"/>
      <c r="B155" s="237"/>
      <c r="C155" s="238"/>
      <c r="D155" s="232" t="s">
        <v>129</v>
      </c>
      <c r="E155" s="239" t="s">
        <v>1</v>
      </c>
      <c r="F155" s="240" t="s">
        <v>283</v>
      </c>
      <c r="G155" s="238"/>
      <c r="H155" s="241">
        <v>86.418000000000006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129</v>
      </c>
      <c r="AU155" s="247" t="s">
        <v>84</v>
      </c>
      <c r="AV155" s="13" t="s">
        <v>84</v>
      </c>
      <c r="AW155" s="13" t="s">
        <v>31</v>
      </c>
      <c r="AX155" s="13" t="s">
        <v>82</v>
      </c>
      <c r="AY155" s="247" t="s">
        <v>119</v>
      </c>
    </row>
    <row r="156" s="2" customFormat="1" ht="16.5" customHeight="1">
      <c r="A156" s="37"/>
      <c r="B156" s="38"/>
      <c r="C156" s="218" t="s">
        <v>188</v>
      </c>
      <c r="D156" s="218" t="s">
        <v>121</v>
      </c>
      <c r="E156" s="219" t="s">
        <v>288</v>
      </c>
      <c r="F156" s="220" t="s">
        <v>289</v>
      </c>
      <c r="G156" s="221" t="s">
        <v>237</v>
      </c>
      <c r="H156" s="222">
        <v>86.418000000000006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39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125</v>
      </c>
      <c r="AT156" s="230" t="s">
        <v>121</v>
      </c>
      <c r="AU156" s="230" t="s">
        <v>84</v>
      </c>
      <c r="AY156" s="16" t="s">
        <v>119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82</v>
      </c>
      <c r="BK156" s="231">
        <f>ROUND(I156*H156,2)</f>
        <v>0</v>
      </c>
      <c r="BL156" s="16" t="s">
        <v>125</v>
      </c>
      <c r="BM156" s="230" t="s">
        <v>290</v>
      </c>
    </row>
    <row r="157" s="13" customFormat="1">
      <c r="A157" s="13"/>
      <c r="B157" s="237"/>
      <c r="C157" s="238"/>
      <c r="D157" s="232" t="s">
        <v>129</v>
      </c>
      <c r="E157" s="239" t="s">
        <v>1</v>
      </c>
      <c r="F157" s="240" t="s">
        <v>283</v>
      </c>
      <c r="G157" s="238"/>
      <c r="H157" s="241">
        <v>86.418000000000006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129</v>
      </c>
      <c r="AU157" s="247" t="s">
        <v>84</v>
      </c>
      <c r="AV157" s="13" t="s">
        <v>84</v>
      </c>
      <c r="AW157" s="13" t="s">
        <v>31</v>
      </c>
      <c r="AX157" s="13" t="s">
        <v>82</v>
      </c>
      <c r="AY157" s="247" t="s">
        <v>119</v>
      </c>
    </row>
    <row r="158" s="2" customFormat="1" ht="16.5" customHeight="1">
      <c r="A158" s="37"/>
      <c r="B158" s="38"/>
      <c r="C158" s="218" t="s">
        <v>192</v>
      </c>
      <c r="D158" s="218" t="s">
        <v>121</v>
      </c>
      <c r="E158" s="219" t="s">
        <v>291</v>
      </c>
      <c r="F158" s="220" t="s">
        <v>292</v>
      </c>
      <c r="G158" s="221" t="s">
        <v>252</v>
      </c>
      <c r="H158" s="222">
        <v>25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39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0.072230000000000003</v>
      </c>
      <c r="T158" s="229">
        <f>S158*H158</f>
        <v>1.80575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125</v>
      </c>
      <c r="AT158" s="230" t="s">
        <v>121</v>
      </c>
      <c r="AU158" s="230" t="s">
        <v>84</v>
      </c>
      <c r="AY158" s="16" t="s">
        <v>119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82</v>
      </c>
      <c r="BK158" s="231">
        <f>ROUND(I158*H158,2)</f>
        <v>0</v>
      </c>
      <c r="BL158" s="16" t="s">
        <v>125</v>
      </c>
      <c r="BM158" s="230" t="s">
        <v>293</v>
      </c>
    </row>
    <row r="159" s="2" customFormat="1">
      <c r="A159" s="37"/>
      <c r="B159" s="38"/>
      <c r="C159" s="39"/>
      <c r="D159" s="232" t="s">
        <v>127</v>
      </c>
      <c r="E159" s="39"/>
      <c r="F159" s="233" t="s">
        <v>294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127</v>
      </c>
      <c r="AU159" s="16" t="s">
        <v>84</v>
      </c>
    </row>
    <row r="160" s="12" customFormat="1" ht="22.8" customHeight="1">
      <c r="A160" s="12"/>
      <c r="B160" s="202"/>
      <c r="C160" s="203"/>
      <c r="D160" s="204" t="s">
        <v>73</v>
      </c>
      <c r="E160" s="216" t="s">
        <v>125</v>
      </c>
      <c r="F160" s="216" t="s">
        <v>295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SUM(P161:P195)</f>
        <v>0</v>
      </c>
      <c r="Q160" s="210"/>
      <c r="R160" s="211">
        <f>SUM(R161:R195)</f>
        <v>1069.40544662</v>
      </c>
      <c r="S160" s="210"/>
      <c r="T160" s="212">
        <f>SUM(T161:T195)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82</v>
      </c>
      <c r="AT160" s="214" t="s">
        <v>73</v>
      </c>
      <c r="AU160" s="214" t="s">
        <v>82</v>
      </c>
      <c r="AY160" s="213" t="s">
        <v>119</v>
      </c>
      <c r="BK160" s="215">
        <f>SUM(BK161:BK195)</f>
        <v>0</v>
      </c>
    </row>
    <row r="161" s="2" customFormat="1" ht="16.5" customHeight="1">
      <c r="A161" s="37"/>
      <c r="B161" s="38"/>
      <c r="C161" s="218" t="s">
        <v>8</v>
      </c>
      <c r="D161" s="218" t="s">
        <v>121</v>
      </c>
      <c r="E161" s="219" t="s">
        <v>296</v>
      </c>
      <c r="F161" s="220" t="s">
        <v>297</v>
      </c>
      <c r="G161" s="221" t="s">
        <v>237</v>
      </c>
      <c r="H161" s="222">
        <v>28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39</v>
      </c>
      <c r="O161" s="90"/>
      <c r="P161" s="228">
        <f>O161*H161</f>
        <v>0</v>
      </c>
      <c r="Q161" s="228">
        <v>2.8089400000000002</v>
      </c>
      <c r="R161" s="228">
        <f>Q161*H161</f>
        <v>78.650320000000008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125</v>
      </c>
      <c r="AT161" s="230" t="s">
        <v>121</v>
      </c>
      <c r="AU161" s="230" t="s">
        <v>84</v>
      </c>
      <c r="AY161" s="16" t="s">
        <v>119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82</v>
      </c>
      <c r="BK161" s="231">
        <f>ROUND(I161*H161,2)</f>
        <v>0</v>
      </c>
      <c r="BL161" s="16" t="s">
        <v>125</v>
      </c>
      <c r="BM161" s="230" t="s">
        <v>298</v>
      </c>
    </row>
    <row r="162" s="2" customFormat="1">
      <c r="A162" s="37"/>
      <c r="B162" s="38"/>
      <c r="C162" s="39"/>
      <c r="D162" s="232" t="s">
        <v>127</v>
      </c>
      <c r="E162" s="39"/>
      <c r="F162" s="233" t="s">
        <v>299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127</v>
      </c>
      <c r="AU162" s="16" t="s">
        <v>84</v>
      </c>
    </row>
    <row r="163" s="13" customFormat="1">
      <c r="A163" s="13"/>
      <c r="B163" s="237"/>
      <c r="C163" s="238"/>
      <c r="D163" s="232" t="s">
        <v>129</v>
      </c>
      <c r="E163" s="239" t="s">
        <v>1</v>
      </c>
      <c r="F163" s="240" t="s">
        <v>278</v>
      </c>
      <c r="G163" s="238"/>
      <c r="H163" s="241">
        <v>28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129</v>
      </c>
      <c r="AU163" s="247" t="s">
        <v>84</v>
      </c>
      <c r="AV163" s="13" t="s">
        <v>84</v>
      </c>
      <c r="AW163" s="13" t="s">
        <v>31</v>
      </c>
      <c r="AX163" s="13" t="s">
        <v>82</v>
      </c>
      <c r="AY163" s="247" t="s">
        <v>119</v>
      </c>
    </row>
    <row r="164" s="2" customFormat="1" ht="16.5" customHeight="1">
      <c r="A164" s="37"/>
      <c r="B164" s="38"/>
      <c r="C164" s="218" t="s">
        <v>203</v>
      </c>
      <c r="D164" s="218" t="s">
        <v>121</v>
      </c>
      <c r="E164" s="219" t="s">
        <v>300</v>
      </c>
      <c r="F164" s="220" t="s">
        <v>301</v>
      </c>
      <c r="G164" s="221" t="s">
        <v>237</v>
      </c>
      <c r="H164" s="222">
        <v>10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39</v>
      </c>
      <c r="O164" s="90"/>
      <c r="P164" s="228">
        <f>O164*H164</f>
        <v>0</v>
      </c>
      <c r="Q164" s="228">
        <v>2.45329</v>
      </c>
      <c r="R164" s="228">
        <f>Q164*H164</f>
        <v>24.532899999999998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125</v>
      </c>
      <c r="AT164" s="230" t="s">
        <v>121</v>
      </c>
      <c r="AU164" s="230" t="s">
        <v>84</v>
      </c>
      <c r="AY164" s="16" t="s">
        <v>119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82</v>
      </c>
      <c r="BK164" s="231">
        <f>ROUND(I164*H164,2)</f>
        <v>0</v>
      </c>
      <c r="BL164" s="16" t="s">
        <v>125</v>
      </c>
      <c r="BM164" s="230" t="s">
        <v>302</v>
      </c>
    </row>
    <row r="165" s="2" customFormat="1" ht="16.5" customHeight="1">
      <c r="A165" s="37"/>
      <c r="B165" s="38"/>
      <c r="C165" s="218" t="s">
        <v>210</v>
      </c>
      <c r="D165" s="218" t="s">
        <v>121</v>
      </c>
      <c r="E165" s="219" t="s">
        <v>303</v>
      </c>
      <c r="F165" s="220" t="s">
        <v>304</v>
      </c>
      <c r="G165" s="221" t="s">
        <v>237</v>
      </c>
      <c r="H165" s="222">
        <v>4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39</v>
      </c>
      <c r="O165" s="90"/>
      <c r="P165" s="228">
        <f>O165*H165</f>
        <v>0</v>
      </c>
      <c r="Q165" s="228">
        <v>1.8899999999999999</v>
      </c>
      <c r="R165" s="228">
        <f>Q165*H165</f>
        <v>7.5599999999999996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125</v>
      </c>
      <c r="AT165" s="230" t="s">
        <v>121</v>
      </c>
      <c r="AU165" s="230" t="s">
        <v>84</v>
      </c>
      <c r="AY165" s="16" t="s">
        <v>119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82</v>
      </c>
      <c r="BK165" s="231">
        <f>ROUND(I165*H165,2)</f>
        <v>0</v>
      </c>
      <c r="BL165" s="16" t="s">
        <v>125</v>
      </c>
      <c r="BM165" s="230" t="s">
        <v>305</v>
      </c>
    </row>
    <row r="166" s="2" customFormat="1">
      <c r="A166" s="37"/>
      <c r="B166" s="38"/>
      <c r="C166" s="39"/>
      <c r="D166" s="232" t="s">
        <v>127</v>
      </c>
      <c r="E166" s="39"/>
      <c r="F166" s="233" t="s">
        <v>306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127</v>
      </c>
      <c r="AU166" s="16" t="s">
        <v>84</v>
      </c>
    </row>
    <row r="167" s="13" customFormat="1">
      <c r="A167" s="13"/>
      <c r="B167" s="237"/>
      <c r="C167" s="238"/>
      <c r="D167" s="232" t="s">
        <v>129</v>
      </c>
      <c r="E167" s="239" t="s">
        <v>1</v>
      </c>
      <c r="F167" s="240" t="s">
        <v>307</v>
      </c>
      <c r="G167" s="238"/>
      <c r="H167" s="241">
        <v>4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129</v>
      </c>
      <c r="AU167" s="247" t="s">
        <v>84</v>
      </c>
      <c r="AV167" s="13" t="s">
        <v>84</v>
      </c>
      <c r="AW167" s="13" t="s">
        <v>31</v>
      </c>
      <c r="AX167" s="13" t="s">
        <v>82</v>
      </c>
      <c r="AY167" s="247" t="s">
        <v>119</v>
      </c>
    </row>
    <row r="168" s="2" customFormat="1" ht="16.5" customHeight="1">
      <c r="A168" s="37"/>
      <c r="B168" s="38"/>
      <c r="C168" s="218" t="s">
        <v>215</v>
      </c>
      <c r="D168" s="218" t="s">
        <v>121</v>
      </c>
      <c r="E168" s="219" t="s">
        <v>308</v>
      </c>
      <c r="F168" s="220" t="s">
        <v>309</v>
      </c>
      <c r="G168" s="221" t="s">
        <v>252</v>
      </c>
      <c r="H168" s="222">
        <v>95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39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125</v>
      </c>
      <c r="AT168" s="230" t="s">
        <v>121</v>
      </c>
      <c r="AU168" s="230" t="s">
        <v>84</v>
      </c>
      <c r="AY168" s="16" t="s">
        <v>119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82</v>
      </c>
      <c r="BK168" s="231">
        <f>ROUND(I168*H168,2)</f>
        <v>0</v>
      </c>
      <c r="BL168" s="16" t="s">
        <v>125</v>
      </c>
      <c r="BM168" s="230" t="s">
        <v>310</v>
      </c>
    </row>
    <row r="169" s="2" customFormat="1" ht="16.5" customHeight="1">
      <c r="A169" s="37"/>
      <c r="B169" s="38"/>
      <c r="C169" s="218" t="s">
        <v>222</v>
      </c>
      <c r="D169" s="218" t="s">
        <v>121</v>
      </c>
      <c r="E169" s="219" t="s">
        <v>311</v>
      </c>
      <c r="F169" s="220" t="s">
        <v>312</v>
      </c>
      <c r="G169" s="221" t="s">
        <v>252</v>
      </c>
      <c r="H169" s="222">
        <v>95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39</v>
      </c>
      <c r="O169" s="90"/>
      <c r="P169" s="228">
        <f>O169*H169</f>
        <v>0</v>
      </c>
      <c r="Q169" s="228">
        <v>0.00085999999999999998</v>
      </c>
      <c r="R169" s="228">
        <f>Q169*H169</f>
        <v>0.081699999999999995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125</v>
      </c>
      <c r="AT169" s="230" t="s">
        <v>121</v>
      </c>
      <c r="AU169" s="230" t="s">
        <v>84</v>
      </c>
      <c r="AY169" s="16" t="s">
        <v>119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82</v>
      </c>
      <c r="BK169" s="231">
        <f>ROUND(I169*H169,2)</f>
        <v>0</v>
      </c>
      <c r="BL169" s="16" t="s">
        <v>125</v>
      </c>
      <c r="BM169" s="230" t="s">
        <v>313</v>
      </c>
    </row>
    <row r="170" s="2" customFormat="1" ht="16.5" customHeight="1">
      <c r="A170" s="37"/>
      <c r="B170" s="38"/>
      <c r="C170" s="218" t="s">
        <v>226</v>
      </c>
      <c r="D170" s="218" t="s">
        <v>121</v>
      </c>
      <c r="E170" s="219" t="s">
        <v>314</v>
      </c>
      <c r="F170" s="220" t="s">
        <v>315</v>
      </c>
      <c r="G170" s="221" t="s">
        <v>252</v>
      </c>
      <c r="H170" s="222">
        <v>216.04599999999999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39</v>
      </c>
      <c r="O170" s="90"/>
      <c r="P170" s="228">
        <f>O170*H170</f>
        <v>0</v>
      </c>
      <c r="Q170" s="228">
        <v>0.36435000000000001</v>
      </c>
      <c r="R170" s="228">
        <f>Q170*H170</f>
        <v>78.716360100000003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125</v>
      </c>
      <c r="AT170" s="230" t="s">
        <v>121</v>
      </c>
      <c r="AU170" s="230" t="s">
        <v>84</v>
      </c>
      <c r="AY170" s="16" t="s">
        <v>119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82</v>
      </c>
      <c r="BK170" s="231">
        <f>ROUND(I170*H170,2)</f>
        <v>0</v>
      </c>
      <c r="BL170" s="16" t="s">
        <v>125</v>
      </c>
      <c r="BM170" s="230" t="s">
        <v>316</v>
      </c>
    </row>
    <row r="171" s="2" customFormat="1">
      <c r="A171" s="37"/>
      <c r="B171" s="38"/>
      <c r="C171" s="39"/>
      <c r="D171" s="232" t="s">
        <v>127</v>
      </c>
      <c r="E171" s="39"/>
      <c r="F171" s="233" t="s">
        <v>317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127</v>
      </c>
      <c r="AU171" s="16" t="s">
        <v>84</v>
      </c>
    </row>
    <row r="172" s="13" customFormat="1">
      <c r="A172" s="13"/>
      <c r="B172" s="237"/>
      <c r="C172" s="238"/>
      <c r="D172" s="232" t="s">
        <v>129</v>
      </c>
      <c r="E172" s="239" t="s">
        <v>1</v>
      </c>
      <c r="F172" s="240" t="s">
        <v>318</v>
      </c>
      <c r="G172" s="238"/>
      <c r="H172" s="241">
        <v>216.04599999999999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129</v>
      </c>
      <c r="AU172" s="247" t="s">
        <v>84</v>
      </c>
      <c r="AV172" s="13" t="s">
        <v>84</v>
      </c>
      <c r="AW172" s="13" t="s">
        <v>31</v>
      </c>
      <c r="AX172" s="13" t="s">
        <v>82</v>
      </c>
      <c r="AY172" s="247" t="s">
        <v>119</v>
      </c>
    </row>
    <row r="173" s="2" customFormat="1" ht="21.75" customHeight="1">
      <c r="A173" s="37"/>
      <c r="B173" s="38"/>
      <c r="C173" s="218" t="s">
        <v>7</v>
      </c>
      <c r="D173" s="218" t="s">
        <v>121</v>
      </c>
      <c r="E173" s="219" t="s">
        <v>319</v>
      </c>
      <c r="F173" s="220" t="s">
        <v>320</v>
      </c>
      <c r="G173" s="221" t="s">
        <v>252</v>
      </c>
      <c r="H173" s="222">
        <v>86.418000000000006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39</v>
      </c>
      <c r="O173" s="90"/>
      <c r="P173" s="228">
        <f>O173*H173</f>
        <v>0</v>
      </c>
      <c r="Q173" s="228">
        <v>1.0352600000000001</v>
      </c>
      <c r="R173" s="228">
        <f>Q173*H173</f>
        <v>89.465098680000011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125</v>
      </c>
      <c r="AT173" s="230" t="s">
        <v>121</v>
      </c>
      <c r="AU173" s="230" t="s">
        <v>84</v>
      </c>
      <c r="AY173" s="16" t="s">
        <v>119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82</v>
      </c>
      <c r="BK173" s="231">
        <f>ROUND(I173*H173,2)</f>
        <v>0</v>
      </c>
      <c r="BL173" s="16" t="s">
        <v>125</v>
      </c>
      <c r="BM173" s="230" t="s">
        <v>321</v>
      </c>
    </row>
    <row r="174" s="2" customFormat="1">
      <c r="A174" s="37"/>
      <c r="B174" s="38"/>
      <c r="C174" s="39"/>
      <c r="D174" s="232" t="s">
        <v>127</v>
      </c>
      <c r="E174" s="39"/>
      <c r="F174" s="233" t="s">
        <v>322</v>
      </c>
      <c r="G174" s="39"/>
      <c r="H174" s="39"/>
      <c r="I174" s="234"/>
      <c r="J174" s="39"/>
      <c r="K174" s="39"/>
      <c r="L174" s="43"/>
      <c r="M174" s="235"/>
      <c r="N174" s="236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127</v>
      </c>
      <c r="AU174" s="16" t="s">
        <v>84</v>
      </c>
    </row>
    <row r="175" s="13" customFormat="1">
      <c r="A175" s="13"/>
      <c r="B175" s="237"/>
      <c r="C175" s="238"/>
      <c r="D175" s="232" t="s">
        <v>129</v>
      </c>
      <c r="E175" s="239" t="s">
        <v>1</v>
      </c>
      <c r="F175" s="240" t="s">
        <v>283</v>
      </c>
      <c r="G175" s="238"/>
      <c r="H175" s="241">
        <v>86.418000000000006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129</v>
      </c>
      <c r="AU175" s="247" t="s">
        <v>84</v>
      </c>
      <c r="AV175" s="13" t="s">
        <v>84</v>
      </c>
      <c r="AW175" s="13" t="s">
        <v>31</v>
      </c>
      <c r="AX175" s="13" t="s">
        <v>82</v>
      </c>
      <c r="AY175" s="247" t="s">
        <v>119</v>
      </c>
    </row>
    <row r="176" s="2" customFormat="1" ht="21.75" customHeight="1">
      <c r="A176" s="37"/>
      <c r="B176" s="38"/>
      <c r="C176" s="218" t="s">
        <v>323</v>
      </c>
      <c r="D176" s="218" t="s">
        <v>121</v>
      </c>
      <c r="E176" s="219" t="s">
        <v>324</v>
      </c>
      <c r="F176" s="220" t="s">
        <v>325</v>
      </c>
      <c r="G176" s="221" t="s">
        <v>252</v>
      </c>
      <c r="H176" s="222">
        <v>129.62799999999999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39</v>
      </c>
      <c r="O176" s="90"/>
      <c r="P176" s="228">
        <f>O176*H176</f>
        <v>0</v>
      </c>
      <c r="Q176" s="228">
        <v>0.92927999999999999</v>
      </c>
      <c r="R176" s="228">
        <f>Q176*H176</f>
        <v>120.46070783999998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125</v>
      </c>
      <c r="AT176" s="230" t="s">
        <v>121</v>
      </c>
      <c r="AU176" s="230" t="s">
        <v>84</v>
      </c>
      <c r="AY176" s="16" t="s">
        <v>119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82</v>
      </c>
      <c r="BK176" s="231">
        <f>ROUND(I176*H176,2)</f>
        <v>0</v>
      </c>
      <c r="BL176" s="16" t="s">
        <v>125</v>
      </c>
      <c r="BM176" s="230" t="s">
        <v>326</v>
      </c>
    </row>
    <row r="177" s="2" customFormat="1">
      <c r="A177" s="37"/>
      <c r="B177" s="38"/>
      <c r="C177" s="39"/>
      <c r="D177" s="232" t="s">
        <v>127</v>
      </c>
      <c r="E177" s="39"/>
      <c r="F177" s="233" t="s">
        <v>327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127</v>
      </c>
      <c r="AU177" s="16" t="s">
        <v>84</v>
      </c>
    </row>
    <row r="178" s="13" customFormat="1">
      <c r="A178" s="13"/>
      <c r="B178" s="237"/>
      <c r="C178" s="238"/>
      <c r="D178" s="232" t="s">
        <v>129</v>
      </c>
      <c r="E178" s="239" t="s">
        <v>1</v>
      </c>
      <c r="F178" s="240" t="s">
        <v>328</v>
      </c>
      <c r="G178" s="238"/>
      <c r="H178" s="241">
        <v>129.62799999999999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129</v>
      </c>
      <c r="AU178" s="247" t="s">
        <v>84</v>
      </c>
      <c r="AV178" s="13" t="s">
        <v>84</v>
      </c>
      <c r="AW178" s="13" t="s">
        <v>31</v>
      </c>
      <c r="AX178" s="13" t="s">
        <v>82</v>
      </c>
      <c r="AY178" s="247" t="s">
        <v>119</v>
      </c>
    </row>
    <row r="179" s="2" customFormat="1" ht="16.5" customHeight="1">
      <c r="A179" s="37"/>
      <c r="B179" s="38"/>
      <c r="C179" s="218" t="s">
        <v>329</v>
      </c>
      <c r="D179" s="218" t="s">
        <v>121</v>
      </c>
      <c r="E179" s="219" t="s">
        <v>330</v>
      </c>
      <c r="F179" s="220" t="s">
        <v>331</v>
      </c>
      <c r="G179" s="221" t="s">
        <v>237</v>
      </c>
      <c r="H179" s="222">
        <v>239.46000000000001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39</v>
      </c>
      <c r="O179" s="90"/>
      <c r="P179" s="228">
        <f>O179*H179</f>
        <v>0</v>
      </c>
      <c r="Q179" s="228">
        <v>2.052</v>
      </c>
      <c r="R179" s="228">
        <f>Q179*H179</f>
        <v>491.37192000000005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125</v>
      </c>
      <c r="AT179" s="230" t="s">
        <v>121</v>
      </c>
      <c r="AU179" s="230" t="s">
        <v>84</v>
      </c>
      <c r="AY179" s="16" t="s">
        <v>119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82</v>
      </c>
      <c r="BK179" s="231">
        <f>ROUND(I179*H179,2)</f>
        <v>0</v>
      </c>
      <c r="BL179" s="16" t="s">
        <v>125</v>
      </c>
      <c r="BM179" s="230" t="s">
        <v>332</v>
      </c>
    </row>
    <row r="180" s="2" customFormat="1">
      <c r="A180" s="37"/>
      <c r="B180" s="38"/>
      <c r="C180" s="39"/>
      <c r="D180" s="232" t="s">
        <v>127</v>
      </c>
      <c r="E180" s="39"/>
      <c r="F180" s="233" t="s">
        <v>333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127</v>
      </c>
      <c r="AU180" s="16" t="s">
        <v>84</v>
      </c>
    </row>
    <row r="181" s="13" customFormat="1">
      <c r="A181" s="13"/>
      <c r="B181" s="237"/>
      <c r="C181" s="238"/>
      <c r="D181" s="232" t="s">
        <v>129</v>
      </c>
      <c r="E181" s="239" t="s">
        <v>1</v>
      </c>
      <c r="F181" s="240" t="s">
        <v>334</v>
      </c>
      <c r="G181" s="238"/>
      <c r="H181" s="241">
        <v>239.46000000000001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129</v>
      </c>
      <c r="AU181" s="247" t="s">
        <v>84</v>
      </c>
      <c r="AV181" s="13" t="s">
        <v>84</v>
      </c>
      <c r="AW181" s="13" t="s">
        <v>31</v>
      </c>
      <c r="AX181" s="13" t="s">
        <v>82</v>
      </c>
      <c r="AY181" s="247" t="s">
        <v>119</v>
      </c>
    </row>
    <row r="182" s="2" customFormat="1" ht="16.5" customHeight="1">
      <c r="A182" s="37"/>
      <c r="B182" s="38"/>
      <c r="C182" s="218" t="s">
        <v>335</v>
      </c>
      <c r="D182" s="218" t="s">
        <v>121</v>
      </c>
      <c r="E182" s="219" t="s">
        <v>336</v>
      </c>
      <c r="F182" s="220" t="s">
        <v>337</v>
      </c>
      <c r="G182" s="221" t="s">
        <v>237</v>
      </c>
      <c r="H182" s="222">
        <v>83.519999999999996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39</v>
      </c>
      <c r="O182" s="90"/>
      <c r="P182" s="228">
        <f>O182*H182</f>
        <v>0</v>
      </c>
      <c r="Q182" s="228">
        <v>2.052</v>
      </c>
      <c r="R182" s="228">
        <f>Q182*H182</f>
        <v>171.38303999999999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125</v>
      </c>
      <c r="AT182" s="230" t="s">
        <v>121</v>
      </c>
      <c r="AU182" s="230" t="s">
        <v>84</v>
      </c>
      <c r="AY182" s="16" t="s">
        <v>119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82</v>
      </c>
      <c r="BK182" s="231">
        <f>ROUND(I182*H182,2)</f>
        <v>0</v>
      </c>
      <c r="BL182" s="16" t="s">
        <v>125</v>
      </c>
      <c r="BM182" s="230" t="s">
        <v>338</v>
      </c>
    </row>
    <row r="183" s="2" customFormat="1">
      <c r="A183" s="37"/>
      <c r="B183" s="38"/>
      <c r="C183" s="39"/>
      <c r="D183" s="232" t="s">
        <v>127</v>
      </c>
      <c r="E183" s="39"/>
      <c r="F183" s="233" t="s">
        <v>339</v>
      </c>
      <c r="G183" s="39"/>
      <c r="H183" s="39"/>
      <c r="I183" s="234"/>
      <c r="J183" s="39"/>
      <c r="K183" s="39"/>
      <c r="L183" s="43"/>
      <c r="M183" s="235"/>
      <c r="N183" s="23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127</v>
      </c>
      <c r="AU183" s="16" t="s">
        <v>84</v>
      </c>
    </row>
    <row r="184" s="2" customFormat="1" ht="16.5" customHeight="1">
      <c r="A184" s="37"/>
      <c r="B184" s="38"/>
      <c r="C184" s="218" t="s">
        <v>340</v>
      </c>
      <c r="D184" s="218" t="s">
        <v>121</v>
      </c>
      <c r="E184" s="219" t="s">
        <v>341</v>
      </c>
      <c r="F184" s="220" t="s">
        <v>342</v>
      </c>
      <c r="G184" s="221" t="s">
        <v>140</v>
      </c>
      <c r="H184" s="222">
        <v>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39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141</v>
      </c>
      <c r="AT184" s="230" t="s">
        <v>121</v>
      </c>
      <c r="AU184" s="230" t="s">
        <v>84</v>
      </c>
      <c r="AY184" s="16" t="s">
        <v>119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82</v>
      </c>
      <c r="BK184" s="231">
        <f>ROUND(I184*H184,2)</f>
        <v>0</v>
      </c>
      <c r="BL184" s="16" t="s">
        <v>141</v>
      </c>
      <c r="BM184" s="230" t="s">
        <v>343</v>
      </c>
    </row>
    <row r="185" s="2" customFormat="1">
      <c r="A185" s="37"/>
      <c r="B185" s="38"/>
      <c r="C185" s="39"/>
      <c r="D185" s="232" t="s">
        <v>127</v>
      </c>
      <c r="E185" s="39"/>
      <c r="F185" s="233" t="s">
        <v>344</v>
      </c>
      <c r="G185" s="39"/>
      <c r="H185" s="39"/>
      <c r="I185" s="234"/>
      <c r="J185" s="39"/>
      <c r="K185" s="39"/>
      <c r="L185" s="43"/>
      <c r="M185" s="235"/>
      <c r="N185" s="23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127</v>
      </c>
      <c r="AU185" s="16" t="s">
        <v>84</v>
      </c>
    </row>
    <row r="186" s="2" customFormat="1" ht="21.75" customHeight="1">
      <c r="A186" s="37"/>
      <c r="B186" s="38"/>
      <c r="C186" s="218" t="s">
        <v>345</v>
      </c>
      <c r="D186" s="218" t="s">
        <v>121</v>
      </c>
      <c r="E186" s="219" t="s">
        <v>346</v>
      </c>
      <c r="F186" s="220" t="s">
        <v>347</v>
      </c>
      <c r="G186" s="221" t="s">
        <v>252</v>
      </c>
      <c r="H186" s="222">
        <v>25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39</v>
      </c>
      <c r="O186" s="90"/>
      <c r="P186" s="228">
        <f>O186*H186</f>
        <v>0</v>
      </c>
      <c r="Q186" s="228">
        <v>0.13075999999999999</v>
      </c>
      <c r="R186" s="228">
        <f>Q186*H186</f>
        <v>3.2689999999999997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125</v>
      </c>
      <c r="AT186" s="230" t="s">
        <v>121</v>
      </c>
      <c r="AU186" s="230" t="s">
        <v>84</v>
      </c>
      <c r="AY186" s="16" t="s">
        <v>119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82</v>
      </c>
      <c r="BK186" s="231">
        <f>ROUND(I186*H186,2)</f>
        <v>0</v>
      </c>
      <c r="BL186" s="16" t="s">
        <v>125</v>
      </c>
      <c r="BM186" s="230" t="s">
        <v>348</v>
      </c>
    </row>
    <row r="187" s="2" customFormat="1">
      <c r="A187" s="37"/>
      <c r="B187" s="38"/>
      <c r="C187" s="39"/>
      <c r="D187" s="232" t="s">
        <v>127</v>
      </c>
      <c r="E187" s="39"/>
      <c r="F187" s="233" t="s">
        <v>294</v>
      </c>
      <c r="G187" s="39"/>
      <c r="H187" s="39"/>
      <c r="I187" s="234"/>
      <c r="J187" s="39"/>
      <c r="K187" s="39"/>
      <c r="L187" s="43"/>
      <c r="M187" s="235"/>
      <c r="N187" s="23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84</v>
      </c>
    </row>
    <row r="188" s="2" customFormat="1" ht="16.5" customHeight="1">
      <c r="A188" s="37"/>
      <c r="B188" s="38"/>
      <c r="C188" s="218" t="s">
        <v>349</v>
      </c>
      <c r="D188" s="218" t="s">
        <v>121</v>
      </c>
      <c r="E188" s="219" t="s">
        <v>350</v>
      </c>
      <c r="F188" s="220" t="s">
        <v>351</v>
      </c>
      <c r="G188" s="221" t="s">
        <v>252</v>
      </c>
      <c r="H188" s="222">
        <v>35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39</v>
      </c>
      <c r="O188" s="90"/>
      <c r="P188" s="228">
        <f>O188*H188</f>
        <v>0</v>
      </c>
      <c r="Q188" s="228">
        <v>0.099750000000000005</v>
      </c>
      <c r="R188" s="228">
        <f>Q188*H188</f>
        <v>3.49125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125</v>
      </c>
      <c r="AT188" s="230" t="s">
        <v>121</v>
      </c>
      <c r="AU188" s="230" t="s">
        <v>84</v>
      </c>
      <c r="AY188" s="16" t="s">
        <v>119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82</v>
      </c>
      <c r="BK188" s="231">
        <f>ROUND(I188*H188,2)</f>
        <v>0</v>
      </c>
      <c r="BL188" s="16" t="s">
        <v>125</v>
      </c>
      <c r="BM188" s="230" t="s">
        <v>352</v>
      </c>
    </row>
    <row r="189" s="2" customFormat="1">
      <c r="A189" s="37"/>
      <c r="B189" s="38"/>
      <c r="C189" s="39"/>
      <c r="D189" s="232" t="s">
        <v>127</v>
      </c>
      <c r="E189" s="39"/>
      <c r="F189" s="233" t="s">
        <v>353</v>
      </c>
      <c r="G189" s="39"/>
      <c r="H189" s="39"/>
      <c r="I189" s="234"/>
      <c r="J189" s="39"/>
      <c r="K189" s="39"/>
      <c r="L189" s="43"/>
      <c r="M189" s="235"/>
      <c r="N189" s="23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127</v>
      </c>
      <c r="AU189" s="16" t="s">
        <v>84</v>
      </c>
    </row>
    <row r="190" s="2" customFormat="1" ht="16.5" customHeight="1">
      <c r="A190" s="37"/>
      <c r="B190" s="38"/>
      <c r="C190" s="218" t="s">
        <v>354</v>
      </c>
      <c r="D190" s="218" t="s">
        <v>121</v>
      </c>
      <c r="E190" s="219" t="s">
        <v>355</v>
      </c>
      <c r="F190" s="220" t="s">
        <v>356</v>
      </c>
      <c r="G190" s="221" t="s">
        <v>252</v>
      </c>
      <c r="H190" s="222">
        <v>35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39</v>
      </c>
      <c r="O190" s="90"/>
      <c r="P190" s="228">
        <f>O190*H190</f>
        <v>0</v>
      </c>
      <c r="Q190" s="228">
        <v>0.0053400000000000001</v>
      </c>
      <c r="R190" s="228">
        <f>Q190*H190</f>
        <v>0.18690000000000001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125</v>
      </c>
      <c r="AT190" s="230" t="s">
        <v>121</v>
      </c>
      <c r="AU190" s="230" t="s">
        <v>84</v>
      </c>
      <c r="AY190" s="16" t="s">
        <v>119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82</v>
      </c>
      <c r="BK190" s="231">
        <f>ROUND(I190*H190,2)</f>
        <v>0</v>
      </c>
      <c r="BL190" s="16" t="s">
        <v>125</v>
      </c>
      <c r="BM190" s="230" t="s">
        <v>357</v>
      </c>
    </row>
    <row r="191" s="2" customFormat="1">
      <c r="A191" s="37"/>
      <c r="B191" s="38"/>
      <c r="C191" s="39"/>
      <c r="D191" s="232" t="s">
        <v>127</v>
      </c>
      <c r="E191" s="39"/>
      <c r="F191" s="233" t="s">
        <v>353</v>
      </c>
      <c r="G191" s="39"/>
      <c r="H191" s="39"/>
      <c r="I191" s="234"/>
      <c r="J191" s="39"/>
      <c r="K191" s="39"/>
      <c r="L191" s="43"/>
      <c r="M191" s="235"/>
      <c r="N191" s="236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127</v>
      </c>
      <c r="AU191" s="16" t="s">
        <v>84</v>
      </c>
    </row>
    <row r="192" s="2" customFormat="1" ht="16.5" customHeight="1">
      <c r="A192" s="37"/>
      <c r="B192" s="38"/>
      <c r="C192" s="263" t="s">
        <v>358</v>
      </c>
      <c r="D192" s="263" t="s">
        <v>259</v>
      </c>
      <c r="E192" s="264" t="s">
        <v>359</v>
      </c>
      <c r="F192" s="265" t="s">
        <v>360</v>
      </c>
      <c r="G192" s="266" t="s">
        <v>262</v>
      </c>
      <c r="H192" s="267">
        <v>126</v>
      </c>
      <c r="I192" s="268"/>
      <c r="J192" s="269">
        <f>ROUND(I192*H192,2)</f>
        <v>0</v>
      </c>
      <c r="K192" s="270"/>
      <c r="L192" s="271"/>
      <c r="M192" s="272" t="s">
        <v>1</v>
      </c>
      <c r="N192" s="273" t="s">
        <v>39</v>
      </c>
      <c r="O192" s="90"/>
      <c r="P192" s="228">
        <f>O192*H192</f>
        <v>0</v>
      </c>
      <c r="Q192" s="228">
        <v>0.001</v>
      </c>
      <c r="R192" s="228">
        <f>Q192*H192</f>
        <v>0.126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166</v>
      </c>
      <c r="AT192" s="230" t="s">
        <v>259</v>
      </c>
      <c r="AU192" s="230" t="s">
        <v>84</v>
      </c>
      <c r="AY192" s="16" t="s">
        <v>119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82</v>
      </c>
      <c r="BK192" s="231">
        <f>ROUND(I192*H192,2)</f>
        <v>0</v>
      </c>
      <c r="BL192" s="16" t="s">
        <v>125</v>
      </c>
      <c r="BM192" s="230" t="s">
        <v>361</v>
      </c>
    </row>
    <row r="193" s="2" customFormat="1">
      <c r="A193" s="37"/>
      <c r="B193" s="38"/>
      <c r="C193" s="39"/>
      <c r="D193" s="232" t="s">
        <v>127</v>
      </c>
      <c r="E193" s="39"/>
      <c r="F193" s="233" t="s">
        <v>362</v>
      </c>
      <c r="G193" s="39"/>
      <c r="H193" s="39"/>
      <c r="I193" s="234"/>
      <c r="J193" s="39"/>
      <c r="K193" s="39"/>
      <c r="L193" s="43"/>
      <c r="M193" s="235"/>
      <c r="N193" s="236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127</v>
      </c>
      <c r="AU193" s="16" t="s">
        <v>84</v>
      </c>
    </row>
    <row r="194" s="13" customFormat="1">
      <c r="A194" s="13"/>
      <c r="B194" s="237"/>
      <c r="C194" s="238"/>
      <c r="D194" s="232" t="s">
        <v>129</v>
      </c>
      <c r="E194" s="239" t="s">
        <v>1</v>
      </c>
      <c r="F194" s="240" t="s">
        <v>363</v>
      </c>
      <c r="G194" s="238"/>
      <c r="H194" s="241">
        <v>126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129</v>
      </c>
      <c r="AU194" s="247" t="s">
        <v>84</v>
      </c>
      <c r="AV194" s="13" t="s">
        <v>84</v>
      </c>
      <c r="AW194" s="13" t="s">
        <v>31</v>
      </c>
      <c r="AX194" s="13" t="s">
        <v>82</v>
      </c>
      <c r="AY194" s="247" t="s">
        <v>119</v>
      </c>
    </row>
    <row r="195" s="2" customFormat="1" ht="16.5" customHeight="1">
      <c r="A195" s="37"/>
      <c r="B195" s="38"/>
      <c r="C195" s="218" t="s">
        <v>364</v>
      </c>
      <c r="D195" s="218" t="s">
        <v>121</v>
      </c>
      <c r="E195" s="219" t="s">
        <v>365</v>
      </c>
      <c r="F195" s="220" t="s">
        <v>366</v>
      </c>
      <c r="G195" s="221" t="s">
        <v>252</v>
      </c>
      <c r="H195" s="222">
        <v>35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39</v>
      </c>
      <c r="O195" s="90"/>
      <c r="P195" s="228">
        <f>O195*H195</f>
        <v>0</v>
      </c>
      <c r="Q195" s="228">
        <v>0.00315</v>
      </c>
      <c r="R195" s="228">
        <f>Q195*H195</f>
        <v>0.11025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125</v>
      </c>
      <c r="AT195" s="230" t="s">
        <v>121</v>
      </c>
      <c r="AU195" s="230" t="s">
        <v>84</v>
      </c>
      <c r="AY195" s="16" t="s">
        <v>119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82</v>
      </c>
      <c r="BK195" s="231">
        <f>ROUND(I195*H195,2)</f>
        <v>0</v>
      </c>
      <c r="BL195" s="16" t="s">
        <v>125</v>
      </c>
      <c r="BM195" s="230" t="s">
        <v>367</v>
      </c>
    </row>
    <row r="196" s="12" customFormat="1" ht="22.8" customHeight="1">
      <c r="A196" s="12"/>
      <c r="B196" s="202"/>
      <c r="C196" s="203"/>
      <c r="D196" s="204" t="s">
        <v>73</v>
      </c>
      <c r="E196" s="216" t="s">
        <v>368</v>
      </c>
      <c r="F196" s="216" t="s">
        <v>369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SUM(P197:P214)</f>
        <v>0</v>
      </c>
      <c r="Q196" s="210"/>
      <c r="R196" s="211">
        <f>SUM(R197:R214)</f>
        <v>0</v>
      </c>
      <c r="S196" s="210"/>
      <c r="T196" s="212">
        <f>SUM(T197:T214)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82</v>
      </c>
      <c r="AT196" s="214" t="s">
        <v>73</v>
      </c>
      <c r="AU196" s="214" t="s">
        <v>82</v>
      </c>
      <c r="AY196" s="213" t="s">
        <v>119</v>
      </c>
      <c r="BK196" s="215">
        <f>SUM(BK197:BK214)</f>
        <v>0</v>
      </c>
    </row>
    <row r="197" s="2" customFormat="1" ht="16.5" customHeight="1">
      <c r="A197" s="37"/>
      <c r="B197" s="38"/>
      <c r="C197" s="218" t="s">
        <v>370</v>
      </c>
      <c r="D197" s="218" t="s">
        <v>121</v>
      </c>
      <c r="E197" s="219" t="s">
        <v>371</v>
      </c>
      <c r="F197" s="220" t="s">
        <v>372</v>
      </c>
      <c r="G197" s="221" t="s">
        <v>237</v>
      </c>
      <c r="H197" s="222">
        <v>342.26999999999998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39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125</v>
      </c>
      <c r="AT197" s="230" t="s">
        <v>121</v>
      </c>
      <c r="AU197" s="230" t="s">
        <v>84</v>
      </c>
      <c r="AY197" s="16" t="s">
        <v>119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82</v>
      </c>
      <c r="BK197" s="231">
        <f>ROUND(I197*H197,2)</f>
        <v>0</v>
      </c>
      <c r="BL197" s="16" t="s">
        <v>125</v>
      </c>
      <c r="BM197" s="230" t="s">
        <v>373</v>
      </c>
    </row>
    <row r="198" s="2" customFormat="1">
      <c r="A198" s="37"/>
      <c r="B198" s="38"/>
      <c r="C198" s="39"/>
      <c r="D198" s="232" t="s">
        <v>127</v>
      </c>
      <c r="E198" s="39"/>
      <c r="F198" s="233" t="s">
        <v>374</v>
      </c>
      <c r="G198" s="39"/>
      <c r="H198" s="39"/>
      <c r="I198" s="234"/>
      <c r="J198" s="39"/>
      <c r="K198" s="39"/>
      <c r="L198" s="43"/>
      <c r="M198" s="235"/>
      <c r="N198" s="236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127</v>
      </c>
      <c r="AU198" s="16" t="s">
        <v>84</v>
      </c>
    </row>
    <row r="199" s="13" customFormat="1">
      <c r="A199" s="13"/>
      <c r="B199" s="237"/>
      <c r="C199" s="238"/>
      <c r="D199" s="232" t="s">
        <v>129</v>
      </c>
      <c r="E199" s="239" t="s">
        <v>1</v>
      </c>
      <c r="F199" s="240" t="s">
        <v>375</v>
      </c>
      <c r="G199" s="238"/>
      <c r="H199" s="241">
        <v>342.26999999999998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129</v>
      </c>
      <c r="AU199" s="247" t="s">
        <v>84</v>
      </c>
      <c r="AV199" s="13" t="s">
        <v>84</v>
      </c>
      <c r="AW199" s="13" t="s">
        <v>31</v>
      </c>
      <c r="AX199" s="13" t="s">
        <v>82</v>
      </c>
      <c r="AY199" s="247" t="s">
        <v>119</v>
      </c>
    </row>
    <row r="200" s="2" customFormat="1" ht="16.5" customHeight="1">
      <c r="A200" s="37"/>
      <c r="B200" s="38"/>
      <c r="C200" s="218" t="s">
        <v>376</v>
      </c>
      <c r="D200" s="218" t="s">
        <v>121</v>
      </c>
      <c r="E200" s="219" t="s">
        <v>377</v>
      </c>
      <c r="F200" s="220" t="s">
        <v>378</v>
      </c>
      <c r="G200" s="221" t="s">
        <v>237</v>
      </c>
      <c r="H200" s="222">
        <v>342.26999999999998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39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125</v>
      </c>
      <c r="AT200" s="230" t="s">
        <v>121</v>
      </c>
      <c r="AU200" s="230" t="s">
        <v>84</v>
      </c>
      <c r="AY200" s="16" t="s">
        <v>119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82</v>
      </c>
      <c r="BK200" s="231">
        <f>ROUND(I200*H200,2)</f>
        <v>0</v>
      </c>
      <c r="BL200" s="16" t="s">
        <v>125</v>
      </c>
      <c r="BM200" s="230" t="s">
        <v>379</v>
      </c>
    </row>
    <row r="201" s="2" customFormat="1">
      <c r="A201" s="37"/>
      <c r="B201" s="38"/>
      <c r="C201" s="39"/>
      <c r="D201" s="232" t="s">
        <v>127</v>
      </c>
      <c r="E201" s="39"/>
      <c r="F201" s="233" t="s">
        <v>380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127</v>
      </c>
      <c r="AU201" s="16" t="s">
        <v>84</v>
      </c>
    </row>
    <row r="202" s="13" customFormat="1">
      <c r="A202" s="13"/>
      <c r="B202" s="237"/>
      <c r="C202" s="238"/>
      <c r="D202" s="232" t="s">
        <v>129</v>
      </c>
      <c r="E202" s="239" t="s">
        <v>1</v>
      </c>
      <c r="F202" s="240" t="s">
        <v>375</v>
      </c>
      <c r="G202" s="238"/>
      <c r="H202" s="241">
        <v>342.26999999999998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129</v>
      </c>
      <c r="AU202" s="247" t="s">
        <v>84</v>
      </c>
      <c r="AV202" s="13" t="s">
        <v>84</v>
      </c>
      <c r="AW202" s="13" t="s">
        <v>31</v>
      </c>
      <c r="AX202" s="13" t="s">
        <v>82</v>
      </c>
      <c r="AY202" s="247" t="s">
        <v>119</v>
      </c>
    </row>
    <row r="203" s="2" customFormat="1" ht="16.5" customHeight="1">
      <c r="A203" s="37"/>
      <c r="B203" s="38"/>
      <c r="C203" s="218" t="s">
        <v>381</v>
      </c>
      <c r="D203" s="218" t="s">
        <v>121</v>
      </c>
      <c r="E203" s="219" t="s">
        <v>382</v>
      </c>
      <c r="F203" s="220" t="s">
        <v>383</v>
      </c>
      <c r="G203" s="221" t="s">
        <v>384</v>
      </c>
      <c r="H203" s="222">
        <v>623.63199999999995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39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125</v>
      </c>
      <c r="AT203" s="230" t="s">
        <v>121</v>
      </c>
      <c r="AU203" s="230" t="s">
        <v>84</v>
      </c>
      <c r="AY203" s="16" t="s">
        <v>119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82</v>
      </c>
      <c r="BK203" s="231">
        <f>ROUND(I203*H203,2)</f>
        <v>0</v>
      </c>
      <c r="BL203" s="16" t="s">
        <v>125</v>
      </c>
      <c r="BM203" s="230" t="s">
        <v>385</v>
      </c>
    </row>
    <row r="204" s="2" customFormat="1">
      <c r="A204" s="37"/>
      <c r="B204" s="38"/>
      <c r="C204" s="39"/>
      <c r="D204" s="232" t="s">
        <v>127</v>
      </c>
      <c r="E204" s="39"/>
      <c r="F204" s="233" t="s">
        <v>386</v>
      </c>
      <c r="G204" s="39"/>
      <c r="H204" s="39"/>
      <c r="I204" s="234"/>
      <c r="J204" s="39"/>
      <c r="K204" s="39"/>
      <c r="L204" s="43"/>
      <c r="M204" s="235"/>
      <c r="N204" s="236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127</v>
      </c>
      <c r="AU204" s="16" t="s">
        <v>84</v>
      </c>
    </row>
    <row r="205" s="13" customFormat="1">
      <c r="A205" s="13"/>
      <c r="B205" s="237"/>
      <c r="C205" s="238"/>
      <c r="D205" s="232" t="s">
        <v>129</v>
      </c>
      <c r="E205" s="239" t="s">
        <v>1</v>
      </c>
      <c r="F205" s="240" t="s">
        <v>387</v>
      </c>
      <c r="G205" s="238"/>
      <c r="H205" s="241">
        <v>623.63199999999995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129</v>
      </c>
      <c r="AU205" s="247" t="s">
        <v>84</v>
      </c>
      <c r="AV205" s="13" t="s">
        <v>84</v>
      </c>
      <c r="AW205" s="13" t="s">
        <v>31</v>
      </c>
      <c r="AX205" s="13" t="s">
        <v>82</v>
      </c>
      <c r="AY205" s="247" t="s">
        <v>119</v>
      </c>
    </row>
    <row r="206" s="2" customFormat="1" ht="16.5" customHeight="1">
      <c r="A206" s="37"/>
      <c r="B206" s="38"/>
      <c r="C206" s="218" t="s">
        <v>388</v>
      </c>
      <c r="D206" s="218" t="s">
        <v>121</v>
      </c>
      <c r="E206" s="219" t="s">
        <v>389</v>
      </c>
      <c r="F206" s="220" t="s">
        <v>390</v>
      </c>
      <c r="G206" s="221" t="s">
        <v>384</v>
      </c>
      <c r="H206" s="222">
        <v>63.405999999999999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39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125</v>
      </c>
      <c r="AT206" s="230" t="s">
        <v>121</v>
      </c>
      <c r="AU206" s="230" t="s">
        <v>84</v>
      </c>
      <c r="AY206" s="16" t="s">
        <v>119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82</v>
      </c>
      <c r="BK206" s="231">
        <f>ROUND(I206*H206,2)</f>
        <v>0</v>
      </c>
      <c r="BL206" s="16" t="s">
        <v>125</v>
      </c>
      <c r="BM206" s="230" t="s">
        <v>391</v>
      </c>
    </row>
    <row r="207" s="13" customFormat="1">
      <c r="A207" s="13"/>
      <c r="B207" s="237"/>
      <c r="C207" s="238"/>
      <c r="D207" s="232" t="s">
        <v>129</v>
      </c>
      <c r="E207" s="239" t="s">
        <v>1</v>
      </c>
      <c r="F207" s="240" t="s">
        <v>392</v>
      </c>
      <c r="G207" s="238"/>
      <c r="H207" s="241">
        <v>63.405999999999999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129</v>
      </c>
      <c r="AU207" s="247" t="s">
        <v>84</v>
      </c>
      <c r="AV207" s="13" t="s">
        <v>84</v>
      </c>
      <c r="AW207" s="13" t="s">
        <v>31</v>
      </c>
      <c r="AX207" s="13" t="s">
        <v>82</v>
      </c>
      <c r="AY207" s="247" t="s">
        <v>119</v>
      </c>
    </row>
    <row r="208" s="2" customFormat="1" ht="16.5" customHeight="1">
      <c r="A208" s="37"/>
      <c r="B208" s="38"/>
      <c r="C208" s="218" t="s">
        <v>393</v>
      </c>
      <c r="D208" s="218" t="s">
        <v>121</v>
      </c>
      <c r="E208" s="219" t="s">
        <v>394</v>
      </c>
      <c r="F208" s="220" t="s">
        <v>395</v>
      </c>
      <c r="G208" s="221" t="s">
        <v>384</v>
      </c>
      <c r="H208" s="222">
        <v>63.405999999999999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39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125</v>
      </c>
      <c r="AT208" s="230" t="s">
        <v>121</v>
      </c>
      <c r="AU208" s="230" t="s">
        <v>84</v>
      </c>
      <c r="AY208" s="16" t="s">
        <v>119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82</v>
      </c>
      <c r="BK208" s="231">
        <f>ROUND(I208*H208,2)</f>
        <v>0</v>
      </c>
      <c r="BL208" s="16" t="s">
        <v>125</v>
      </c>
      <c r="BM208" s="230" t="s">
        <v>396</v>
      </c>
    </row>
    <row r="209" s="2" customFormat="1">
      <c r="A209" s="37"/>
      <c r="B209" s="38"/>
      <c r="C209" s="39"/>
      <c r="D209" s="232" t="s">
        <v>127</v>
      </c>
      <c r="E209" s="39"/>
      <c r="F209" s="233" t="s">
        <v>397</v>
      </c>
      <c r="G209" s="39"/>
      <c r="H209" s="39"/>
      <c r="I209" s="234"/>
      <c r="J209" s="39"/>
      <c r="K209" s="39"/>
      <c r="L209" s="43"/>
      <c r="M209" s="235"/>
      <c r="N209" s="236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127</v>
      </c>
      <c r="AU209" s="16" t="s">
        <v>84</v>
      </c>
    </row>
    <row r="210" s="13" customFormat="1">
      <c r="A210" s="13"/>
      <c r="B210" s="237"/>
      <c r="C210" s="238"/>
      <c r="D210" s="232" t="s">
        <v>129</v>
      </c>
      <c r="E210" s="239" t="s">
        <v>1</v>
      </c>
      <c r="F210" s="240" t="s">
        <v>392</v>
      </c>
      <c r="G210" s="238"/>
      <c r="H210" s="241">
        <v>63.405999999999999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129</v>
      </c>
      <c r="AU210" s="247" t="s">
        <v>84</v>
      </c>
      <c r="AV210" s="13" t="s">
        <v>84</v>
      </c>
      <c r="AW210" s="13" t="s">
        <v>31</v>
      </c>
      <c r="AX210" s="13" t="s">
        <v>82</v>
      </c>
      <c r="AY210" s="247" t="s">
        <v>119</v>
      </c>
    </row>
    <row r="211" s="2" customFormat="1" ht="16.5" customHeight="1">
      <c r="A211" s="37"/>
      <c r="B211" s="38"/>
      <c r="C211" s="218" t="s">
        <v>398</v>
      </c>
      <c r="D211" s="218" t="s">
        <v>121</v>
      </c>
      <c r="E211" s="219" t="s">
        <v>399</v>
      </c>
      <c r="F211" s="220" t="s">
        <v>400</v>
      </c>
      <c r="G211" s="221" t="s">
        <v>384</v>
      </c>
      <c r="H211" s="222">
        <v>63.405999999999999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39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125</v>
      </c>
      <c r="AT211" s="230" t="s">
        <v>121</v>
      </c>
      <c r="AU211" s="230" t="s">
        <v>84</v>
      </c>
      <c r="AY211" s="16" t="s">
        <v>119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82</v>
      </c>
      <c r="BK211" s="231">
        <f>ROUND(I211*H211,2)</f>
        <v>0</v>
      </c>
      <c r="BL211" s="16" t="s">
        <v>125</v>
      </c>
      <c r="BM211" s="230" t="s">
        <v>401</v>
      </c>
    </row>
    <row r="212" s="2" customFormat="1">
      <c r="A212" s="37"/>
      <c r="B212" s="38"/>
      <c r="C212" s="39"/>
      <c r="D212" s="232" t="s">
        <v>127</v>
      </c>
      <c r="E212" s="39"/>
      <c r="F212" s="233" t="s">
        <v>402</v>
      </c>
      <c r="G212" s="39"/>
      <c r="H212" s="39"/>
      <c r="I212" s="234"/>
      <c r="J212" s="39"/>
      <c r="K212" s="39"/>
      <c r="L212" s="43"/>
      <c r="M212" s="235"/>
      <c r="N212" s="236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127</v>
      </c>
      <c r="AU212" s="16" t="s">
        <v>84</v>
      </c>
    </row>
    <row r="213" s="13" customFormat="1">
      <c r="A213" s="13"/>
      <c r="B213" s="237"/>
      <c r="C213" s="238"/>
      <c r="D213" s="232" t="s">
        <v>129</v>
      </c>
      <c r="E213" s="239" t="s">
        <v>1</v>
      </c>
      <c r="F213" s="240" t="s">
        <v>392</v>
      </c>
      <c r="G213" s="238"/>
      <c r="H213" s="241">
        <v>63.405999999999999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129</v>
      </c>
      <c r="AU213" s="247" t="s">
        <v>84</v>
      </c>
      <c r="AV213" s="13" t="s">
        <v>84</v>
      </c>
      <c r="AW213" s="13" t="s">
        <v>31</v>
      </c>
      <c r="AX213" s="13" t="s">
        <v>82</v>
      </c>
      <c r="AY213" s="247" t="s">
        <v>119</v>
      </c>
    </row>
    <row r="214" s="2" customFormat="1" ht="16.5" customHeight="1">
      <c r="A214" s="37"/>
      <c r="B214" s="38"/>
      <c r="C214" s="218" t="s">
        <v>403</v>
      </c>
      <c r="D214" s="218" t="s">
        <v>121</v>
      </c>
      <c r="E214" s="219" t="s">
        <v>404</v>
      </c>
      <c r="F214" s="220" t="s">
        <v>405</v>
      </c>
      <c r="G214" s="221" t="s">
        <v>384</v>
      </c>
      <c r="H214" s="222">
        <v>1069.4849999999999</v>
      </c>
      <c r="I214" s="223"/>
      <c r="J214" s="224">
        <f>ROUND(I214*H214,2)</f>
        <v>0</v>
      </c>
      <c r="K214" s="225"/>
      <c r="L214" s="43"/>
      <c r="M214" s="274" t="s">
        <v>1</v>
      </c>
      <c r="N214" s="275" t="s">
        <v>39</v>
      </c>
      <c r="O214" s="261"/>
      <c r="P214" s="276">
        <f>O214*H214</f>
        <v>0</v>
      </c>
      <c r="Q214" s="276">
        <v>0</v>
      </c>
      <c r="R214" s="276">
        <f>Q214*H214</f>
        <v>0</v>
      </c>
      <c r="S214" s="276">
        <v>0</v>
      </c>
      <c r="T214" s="27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125</v>
      </c>
      <c r="AT214" s="230" t="s">
        <v>121</v>
      </c>
      <c r="AU214" s="230" t="s">
        <v>84</v>
      </c>
      <c r="AY214" s="16" t="s">
        <v>119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82</v>
      </c>
      <c r="BK214" s="231">
        <f>ROUND(I214*H214,2)</f>
        <v>0</v>
      </c>
      <c r="BL214" s="16" t="s">
        <v>125</v>
      </c>
      <c r="BM214" s="230" t="s">
        <v>406</v>
      </c>
    </row>
    <row r="215" s="2" customFormat="1" ht="6.96" customHeight="1">
      <c r="A215" s="37"/>
      <c r="B215" s="65"/>
      <c r="C215" s="66"/>
      <c r="D215" s="66"/>
      <c r="E215" s="66"/>
      <c r="F215" s="66"/>
      <c r="G215" s="66"/>
      <c r="H215" s="66"/>
      <c r="I215" s="66"/>
      <c r="J215" s="66"/>
      <c r="K215" s="66"/>
      <c r="L215" s="43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tL6I0hhnK50fN78MP7meVQHl7IqtzviNzMuHmcc/hp01/DzyLSve3MKMuyBjhnD3Y14fCY3P6UYZEwU8ZkFIQw==" hashValue="j9GzjVgCLN0fLHPiNA0tFhZ9o+3OsljehLZTBh4T67SH9SSzajMjuIQ83oSXCSrGyc8FXmcCDWHOuWJRoNIO4A==" algorithmName="SHA-512" password="CC35"/>
  <autoFilter ref="C120:K21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Plevková Miroslava</dc:creator>
  <cp:lastModifiedBy>Plevková Miroslava</cp:lastModifiedBy>
  <dcterms:created xsi:type="dcterms:W3CDTF">2021-12-14T07:30:39Z</dcterms:created>
  <dcterms:modified xsi:type="dcterms:W3CDTF">2021-12-14T07:30:42Z</dcterms:modified>
</cp:coreProperties>
</file>